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>
    <definedName name="_xlnm.Print_Area" localSheetId="7">'август'!$A$1:$J$81</definedName>
    <definedName name="_xlnm.Print_Area" localSheetId="3">'апрель'!$A$1:$J$81</definedName>
    <definedName name="_xlnm.Print_Area" localSheetId="6">'июль'!$A$1:$J$81</definedName>
    <definedName name="_xlnm.Print_Area" localSheetId="5">'июнь'!$A$1:$J$81</definedName>
    <definedName name="_xlnm.Print_Area" localSheetId="4">'май'!$A$1:$J$81</definedName>
    <definedName name="_xlnm.Print_Area" localSheetId="2">'март'!$A$1:$J$81</definedName>
    <definedName name="_xlnm.Print_Area" localSheetId="8">'сентябрь'!$A$1:$J$81</definedName>
    <definedName name="_xlnm.Print_Area" localSheetId="1">'февраль'!$A$1:$J$81</definedName>
    <definedName name="_xlnm.Print_Area" localSheetId="0">'январь'!$A$1:$J$81</definedName>
  </definedNames>
  <calcPr fullCalcOnLoad="1"/>
</workbook>
</file>

<file path=xl/sharedStrings.xml><?xml version="1.0" encoding="utf-8"?>
<sst xmlns="http://schemas.openxmlformats.org/spreadsheetml/2006/main" count="1125" uniqueCount="107">
  <si>
    <t>О Т Ч Е Т</t>
  </si>
  <si>
    <t>РАЙОН</t>
  </si>
  <si>
    <t>Утверждено на год</t>
  </si>
  <si>
    <t xml:space="preserve">Утверждено на 1 квартал </t>
  </si>
  <si>
    <t>% исполнения</t>
  </si>
  <si>
    <t xml:space="preserve">Утверждено на год </t>
  </si>
  <si>
    <t>УПРАВЛЕНИЕ - всего</t>
  </si>
  <si>
    <t>01 00</t>
  </si>
  <si>
    <t>в том числе:</t>
  </si>
  <si>
    <t>Высшее должностное лицо органа представительной власти</t>
  </si>
  <si>
    <t>01 02</t>
  </si>
  <si>
    <t>заработная плата        ст. 211</t>
  </si>
  <si>
    <t>начисления на з/пл.    ст. 213</t>
  </si>
  <si>
    <t>прочие расходы</t>
  </si>
  <si>
    <t>Функционирование законодательных  (представительных) органов государственной власти и местного самоуправления</t>
  </si>
  <si>
    <t>01 03</t>
  </si>
  <si>
    <t>Органы исполнительной власти  местного самоуправления - всего</t>
  </si>
  <si>
    <t>01 04</t>
  </si>
  <si>
    <t>заработная плата        ст.211</t>
  </si>
  <si>
    <t>начисления на з/пл.   ст. 213</t>
  </si>
  <si>
    <t>Судебная система</t>
  </si>
  <si>
    <t>0105</t>
  </si>
  <si>
    <t>КСП</t>
  </si>
  <si>
    <t>0106</t>
  </si>
  <si>
    <t>0107</t>
  </si>
  <si>
    <t>РЕЗЕРВНЫЕ ФОНДЫ</t>
  </si>
  <si>
    <t>01 11</t>
  </si>
  <si>
    <t>ДРУГИЕ ОБЩЕГОСУД.  ВОПРОСЫ</t>
  </si>
  <si>
    <t>01 13</t>
  </si>
  <si>
    <t>НАЦИОНАЛЬНАЯ ОБОРОНА</t>
  </si>
  <si>
    <t>02 00</t>
  </si>
  <si>
    <t>НАЦИОНАЛЬНАЯ БЕЗОПАСНОСТЬ - всего</t>
  </si>
  <si>
    <t>03 00</t>
  </si>
  <si>
    <t>НАЦИОНАЛЬНАЯ ЭКОНОМИКА - всего</t>
  </si>
  <si>
    <t>04 00</t>
  </si>
  <si>
    <t>ЖКХ - всего</t>
  </si>
  <si>
    <t>05 00</t>
  </si>
  <si>
    <t>ОХРАНА ОКРУЖАЮЩЕЙ СРЕДЫ</t>
  </si>
  <si>
    <t>06 00</t>
  </si>
  <si>
    <t>ОБРАЗОВАНИЕ - ВСЕГО</t>
  </si>
  <si>
    <t>07 00</t>
  </si>
  <si>
    <t>заработная плата         ст. 211</t>
  </si>
  <si>
    <t>начисления на з/пл.     ст. 213</t>
  </si>
  <si>
    <r>
      <t xml:space="preserve">        </t>
    </r>
    <r>
      <rPr>
        <b/>
        <sz val="8"/>
        <rFont val="Arial Cyr"/>
        <family val="0"/>
      </rPr>
      <t>в том числе:</t>
    </r>
  </si>
  <si>
    <t>Дошкольное образование - всего</t>
  </si>
  <si>
    <t>07 01</t>
  </si>
  <si>
    <t>заработная плата       ст. 211</t>
  </si>
  <si>
    <t>Общее образование - всего</t>
  </si>
  <si>
    <t>0702</t>
  </si>
  <si>
    <t>заработная плата   ст. 211</t>
  </si>
  <si>
    <t>начисления на з/пл. ст. 213</t>
  </si>
  <si>
    <t>Подготовка кадров</t>
  </si>
  <si>
    <t>0705</t>
  </si>
  <si>
    <t>Молодежная политика - всего</t>
  </si>
  <si>
    <t>07 07</t>
  </si>
  <si>
    <t>Прочее образование - всего</t>
  </si>
  <si>
    <t>07 09</t>
  </si>
  <si>
    <t>КУЛЬТУРА - всего</t>
  </si>
  <si>
    <t>08 00</t>
  </si>
  <si>
    <t>заработная плата    ст. 211</t>
  </si>
  <si>
    <t>начисления на з/пл.  ст. 213</t>
  </si>
  <si>
    <t>мероприятия в области здравоохранения….(ВЦП алкоголизм. Наркомания)</t>
  </si>
  <si>
    <t>0901</t>
  </si>
  <si>
    <t>СОЦИАЛЬНАЯ ПОЛИТИКА - всего</t>
  </si>
  <si>
    <t>10 00</t>
  </si>
  <si>
    <t>пенсионное обеспечение</t>
  </si>
  <si>
    <t>10 01</t>
  </si>
  <si>
    <t>социальное обеспечение</t>
  </si>
  <si>
    <t>10 03</t>
  </si>
  <si>
    <t>охрана семьи и детства</t>
  </si>
  <si>
    <t>10 04</t>
  </si>
  <si>
    <t>Физическая культура и спорт</t>
  </si>
  <si>
    <t>11 00</t>
  </si>
  <si>
    <t>Обслуживание мун. Долга</t>
  </si>
  <si>
    <t>13 00</t>
  </si>
  <si>
    <t>БЕЗВОЗМЕЗДНЫЕ И БЕЗВОЗВРАТНЫЕ ПЕРЕЧИСЛЕНИЯ БЮДЖЕТАМ</t>
  </si>
  <si>
    <t>14 00</t>
  </si>
  <si>
    <t>ВСЕГО :</t>
  </si>
  <si>
    <t>Нач. финансового управления</t>
  </si>
  <si>
    <t>А.П. Благодатских</t>
  </si>
  <si>
    <t>Обеспечение проведения выборов и  референдумов</t>
  </si>
  <si>
    <t>городское поселение</t>
  </si>
  <si>
    <t>сельские поселения</t>
  </si>
  <si>
    <t>всего поселения</t>
  </si>
  <si>
    <t>Дополнительное образование- всего</t>
  </si>
  <si>
    <t>0703</t>
  </si>
  <si>
    <t>в том числе  за счет СУБВЕНЦИЙ областных</t>
  </si>
  <si>
    <t>в том числе за счет СУБВЕНЦИЙ областных</t>
  </si>
  <si>
    <t>ОБ ИСПОЛНЕНИИ БЮДЖЕТА ПО РАСХОДАМ   НА 01.02.2018 Г.</t>
  </si>
  <si>
    <t>Кассовый расход     на 01.02.18</t>
  </si>
  <si>
    <t>ОБ ИСПОЛНЕНИИ БЮДЖЕТА ПО РАСХОДАМ   НА 01.03.2018 Г.</t>
  </si>
  <si>
    <t>Кассовый расход     на 01.03.18</t>
  </si>
  <si>
    <t>ОБ ИСПОЛНЕНИИ БЮДЖЕТА ПО РАСХОДАМ   НА 01.04.2018 Г.</t>
  </si>
  <si>
    <t>Кассовый расход     на 01.04.18</t>
  </si>
  <si>
    <t>ОБ ИСПОЛНЕНИИ БЮДЖЕТА ПО РАСХОДАМ   НА 01.05.2018 Г.</t>
  </si>
  <si>
    <t>Кассовый расход     на 01.05.18</t>
  </si>
  <si>
    <t>ОБ ИСПОЛНЕНИИ БЮДЖЕТА ПО РАСХОДАМ   НА 01.06.2018 Г.</t>
  </si>
  <si>
    <t>Кассовый расход     на 01.06.18</t>
  </si>
  <si>
    <t>ОБ ИСПОЛНЕНИИ БЮДЖЕТА ПО РАСХОДАМ   НА 01.07.2018 Г.</t>
  </si>
  <si>
    <t>Кассовый расход     на 01.07.18</t>
  </si>
  <si>
    <t>ОБ ИСПОЛНЕНИИ БЮДЖЕТА ПО РАСХОДАМ   НА 01.08.2018 Г.</t>
  </si>
  <si>
    <t>Кассовый расход     на 01.08.18</t>
  </si>
  <si>
    <t>ОБ ИСПОЛНЕНИИ БЮДЖЕТА ПО РАСХОДАМ   НА 01.09.2018 Г.</t>
  </si>
  <si>
    <t>Кассовый расход     на 01.09.18</t>
  </si>
  <si>
    <t>Кассовый расход     на 01.98.18</t>
  </si>
  <si>
    <t>ОБ ИСПОЛНЕНИИ БЮДЖЕТА ПО РАСХОДАМ   НА 01.10.2018 Г.</t>
  </si>
  <si>
    <t>Кассовый расход     на 01.10.18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</si>
</sst>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  <numFmt numFmtId="166" formatCode="0.0"/>
    <numFmt numFmtId="167" formatCode="0.0000"/>
    <numFmt numFmtId="168" formatCode="0.000"/>
    <numFmt numFmtId="169" formatCode="0.00000"/>
  </numFmts>
  <fonts count="1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7" xfId="0" applyFont="1" applyFill="1" applyBorder="1" applyAlignment="1">
      <alignment/>
    </xf>
    <xf numFmtId="49" fontId="3" fillId="2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6" fontId="4" fillId="2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5" xfId="0" applyFont="1" applyBorder="1" applyAlignment="1">
      <alignment/>
    </xf>
    <xf numFmtId="166" fontId="4" fillId="0" borderId="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7" xfId="0" applyFont="1" applyBorder="1" applyAlignment="1">
      <alignment/>
    </xf>
    <xf numFmtId="166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6" fillId="2" borderId="8" xfId="0" applyFont="1" applyFill="1" applyBorder="1" applyAlignment="1">
      <alignment/>
    </xf>
    <xf numFmtId="166" fontId="7" fillId="0" borderId="8" xfId="0" applyNumberFormat="1" applyFont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4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165" fontId="3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6" fontId="4" fillId="3" borderId="9" xfId="0" applyNumberFormat="1" applyFont="1" applyFill="1" applyBorder="1" applyAlignment="1">
      <alignment/>
    </xf>
    <xf numFmtId="166" fontId="7" fillId="3" borderId="9" xfId="0" applyNumberFormat="1" applyFont="1" applyFill="1" applyBorder="1" applyAlignment="1">
      <alignment/>
    </xf>
    <xf numFmtId="166" fontId="2" fillId="3" borderId="9" xfId="0" applyNumberFormat="1" applyFont="1" applyFill="1" applyBorder="1" applyAlignment="1">
      <alignment/>
    </xf>
    <xf numFmtId="166" fontId="7" fillId="3" borderId="8" xfId="0" applyNumberFormat="1" applyFont="1" applyFill="1" applyBorder="1" applyAlignment="1">
      <alignment/>
    </xf>
    <xf numFmtId="166" fontId="4" fillId="3" borderId="8" xfId="0" applyNumberFormat="1" applyFont="1" applyFill="1" applyBorder="1" applyAlignment="1">
      <alignment/>
    </xf>
    <xf numFmtId="166" fontId="2" fillId="3" borderId="8" xfId="0" applyNumberFormat="1" applyFont="1" applyFill="1" applyBorder="1" applyAlignment="1">
      <alignment/>
    </xf>
    <xf numFmtId="165" fontId="2" fillId="3" borderId="9" xfId="0" applyNumberFormat="1" applyFont="1" applyFill="1" applyBorder="1" applyAlignment="1">
      <alignment/>
    </xf>
    <xf numFmtId="166" fontId="2" fillId="3" borderId="14" xfId="0" applyNumberFormat="1" applyFont="1" applyFill="1" applyBorder="1" applyAlignment="1">
      <alignment/>
    </xf>
    <xf numFmtId="166" fontId="4" fillId="3" borderId="16" xfId="0" applyNumberFormat="1" applyFont="1" applyFill="1" applyBorder="1" applyAlignment="1">
      <alignment/>
    </xf>
    <xf numFmtId="0" fontId="5" fillId="3" borderId="8" xfId="0" applyFont="1" applyFill="1" applyBorder="1" applyAlignment="1">
      <alignment/>
    </xf>
    <xf numFmtId="166" fontId="4" fillId="3" borderId="14" xfId="0" applyNumberFormat="1" applyFont="1" applyFill="1" applyBorder="1" applyAlignment="1">
      <alignment/>
    </xf>
    <xf numFmtId="166" fontId="4" fillId="3" borderId="15" xfId="0" applyNumberFormat="1" applyFont="1" applyFill="1" applyBorder="1" applyAlignment="1">
      <alignment/>
    </xf>
    <xf numFmtId="0" fontId="1" fillId="4" borderId="18" xfId="0" applyFont="1" applyFill="1" applyBorder="1" applyAlignment="1">
      <alignment horizontal="center" vertical="center" wrapText="1"/>
    </xf>
    <xf numFmtId="166" fontId="4" fillId="4" borderId="5" xfId="0" applyNumberFormat="1" applyFont="1" applyFill="1" applyBorder="1" applyAlignment="1">
      <alignment/>
    </xf>
    <xf numFmtId="166" fontId="2" fillId="4" borderId="7" xfId="0" applyNumberFormat="1" applyFont="1" applyFill="1" applyBorder="1" applyAlignment="1">
      <alignment/>
    </xf>
    <xf numFmtId="166" fontId="4" fillId="4" borderId="7" xfId="0" applyNumberFormat="1" applyFont="1" applyFill="1" applyBorder="1" applyAlignment="1">
      <alignment/>
    </xf>
    <xf numFmtId="166" fontId="2" fillId="4" borderId="7" xfId="0" applyNumberFormat="1" applyFont="1" applyFill="1" applyBorder="1" applyAlignment="1">
      <alignment/>
    </xf>
    <xf numFmtId="166" fontId="4" fillId="4" borderId="7" xfId="0" applyNumberFormat="1" applyFont="1" applyFill="1" applyBorder="1" applyAlignment="1">
      <alignment/>
    </xf>
    <xf numFmtId="0" fontId="1" fillId="4" borderId="2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/>
    </xf>
    <xf numFmtId="165" fontId="2" fillId="4" borderId="5" xfId="0" applyNumberFormat="1" applyFont="1" applyFill="1" applyBorder="1" applyAlignment="1">
      <alignment/>
    </xf>
    <xf numFmtId="165" fontId="6" fillId="4" borderId="5" xfId="0" applyNumberFormat="1" applyFont="1" applyFill="1" applyBorder="1" applyAlignment="1">
      <alignment/>
    </xf>
    <xf numFmtId="165" fontId="4" fillId="4" borderId="13" xfId="0" applyNumberFormat="1" applyFont="1" applyFill="1" applyBorder="1" applyAlignment="1">
      <alignment/>
    </xf>
    <xf numFmtId="166" fontId="6" fillId="3" borderId="8" xfId="0" applyNumberFormat="1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165" fontId="4" fillId="0" borderId="16" xfId="0" applyNumberFormat="1" applyFont="1" applyBorder="1" applyAlignment="1">
      <alignment/>
    </xf>
    <xf numFmtId="166" fontId="4" fillId="4" borderId="17" xfId="0" applyNumberFormat="1" applyFont="1" applyFill="1" applyBorder="1" applyAlignment="1">
      <alignment/>
    </xf>
    <xf numFmtId="166" fontId="4" fillId="4" borderId="18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66" fontId="2" fillId="4" borderId="5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166" fontId="7" fillId="0" borderId="5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4" borderId="17" xfId="0" applyNumberFormat="1" applyFont="1" applyFill="1" applyBorder="1" applyAlignment="1">
      <alignment/>
    </xf>
    <xf numFmtId="166" fontId="2" fillId="2" borderId="8" xfId="0" applyNumberFormat="1" applyFont="1" applyFill="1" applyBorder="1" applyAlignment="1">
      <alignment/>
    </xf>
    <xf numFmtId="166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165" fontId="7" fillId="4" borderId="5" xfId="0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66" fontId="6" fillId="3" borderId="9" xfId="0" applyNumberFormat="1" applyFont="1" applyFill="1" applyBorder="1" applyAlignment="1">
      <alignment/>
    </xf>
    <xf numFmtId="166" fontId="6" fillId="0" borderId="7" xfId="0" applyNumberFormat="1" applyFont="1" applyBorder="1" applyAlignment="1">
      <alignment/>
    </xf>
    <xf numFmtId="0" fontId="9" fillId="3" borderId="8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166" fontId="6" fillId="4" borderId="7" xfId="0" applyNumberFormat="1" applyFont="1" applyFill="1" applyBorder="1" applyAlignment="1">
      <alignment/>
    </xf>
    <xf numFmtId="166" fontId="6" fillId="0" borderId="8" xfId="0" applyNumberFormat="1" applyFont="1" applyBorder="1" applyAlignment="1">
      <alignment/>
    </xf>
    <xf numFmtId="0" fontId="7" fillId="0" borderId="14" xfId="0" applyFont="1" applyBorder="1" applyAlignment="1">
      <alignment/>
    </xf>
    <xf numFmtId="166" fontId="6" fillId="3" borderId="14" xfId="0" applyNumberFormat="1" applyFont="1" applyFill="1" applyBorder="1" applyAlignment="1">
      <alignment/>
    </xf>
    <xf numFmtId="165" fontId="4" fillId="4" borderId="17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3" borderId="8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5" fontId="7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166" fontId="7" fillId="3" borderId="14" xfId="0" applyNumberFormat="1" applyFont="1" applyFill="1" applyBorder="1" applyAlignment="1">
      <alignment/>
    </xf>
    <xf numFmtId="165" fontId="7" fillId="0" borderId="1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34" activePane="bottomLeft" state="frozen"/>
      <selection pane="topLeft" activeCell="A1" sqref="A1"/>
      <selection pane="bottomLeft" activeCell="J82" sqref="J82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 customHeight="1">
      <c r="A3" s="152" t="s">
        <v>88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53"/>
      <c r="B5" s="155"/>
      <c r="C5" s="159" t="s">
        <v>1</v>
      </c>
      <c r="D5" s="160"/>
      <c r="E5" s="160"/>
      <c r="F5" s="161"/>
      <c r="G5" s="157" t="s">
        <v>82</v>
      </c>
      <c r="H5" s="158"/>
      <c r="I5" s="158"/>
      <c r="J5" s="158"/>
      <c r="K5" s="147" t="s">
        <v>81</v>
      </c>
      <c r="L5" s="148"/>
      <c r="M5" s="148"/>
      <c r="N5" s="149" t="s">
        <v>83</v>
      </c>
      <c r="O5" s="150"/>
      <c r="P5" s="151"/>
    </row>
    <row r="6" spans="1:16" s="9" customFormat="1" ht="50.25" customHeight="1" thickBot="1">
      <c r="A6" s="154"/>
      <c r="B6" s="156"/>
      <c r="C6" s="6" t="s">
        <v>2</v>
      </c>
      <c r="D6" s="7" t="s">
        <v>3</v>
      </c>
      <c r="E6" s="7" t="s">
        <v>89</v>
      </c>
      <c r="F6" s="105" t="s">
        <v>4</v>
      </c>
      <c r="G6" s="7" t="s">
        <v>5</v>
      </c>
      <c r="H6" s="7" t="s">
        <v>3</v>
      </c>
      <c r="I6" s="8" t="s">
        <v>89</v>
      </c>
      <c r="J6" s="76" t="s">
        <v>4</v>
      </c>
      <c r="K6" s="77" t="s">
        <v>5</v>
      </c>
      <c r="L6" s="78" t="s">
        <v>89</v>
      </c>
      <c r="M6" s="76" t="s">
        <v>4</v>
      </c>
      <c r="N6" s="77" t="s">
        <v>5</v>
      </c>
      <c r="O6" s="81" t="s">
        <v>89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36555.200000000004</v>
      </c>
      <c r="D7" s="12">
        <f>D9+D13+D17+D21+D26+D27+D28+D22</f>
        <v>0</v>
      </c>
      <c r="E7" s="12">
        <f>E9+E13+E17+E21+E26+E27+E28+E22</f>
        <v>2299.6</v>
      </c>
      <c r="F7" s="106">
        <f>E7/C7*100</f>
        <v>6.290760274871973</v>
      </c>
      <c r="G7" s="12">
        <f>G9+G13+G17+G21+G26+G27+G28+G22</f>
        <v>10713</v>
      </c>
      <c r="H7" s="12">
        <f>H9+H13+H17+H21+H26+H27+H28+H22</f>
        <v>0</v>
      </c>
      <c r="I7" s="12">
        <f>I9+I13+I17+I21+I26+I27+I28+I22</f>
        <v>610.6</v>
      </c>
      <c r="J7" s="87">
        <f>I7/G7*100</f>
        <v>5.699617287407823</v>
      </c>
      <c r="K7" s="12">
        <f>K9+K13+K17+K21+K26+K27+K28+K22</f>
        <v>2763.5</v>
      </c>
      <c r="L7" s="12">
        <f>L9+L13+L17+L21+L26+L27+L28+L22</f>
        <v>160.79999999999998</v>
      </c>
      <c r="M7" s="87">
        <f>L7/K7*100</f>
        <v>5.818708159942101</v>
      </c>
      <c r="N7" s="12">
        <f>G7+K7</f>
        <v>13476.5</v>
      </c>
      <c r="O7" s="12">
        <f>I7+L7</f>
        <v>771.4</v>
      </c>
      <c r="P7" s="100">
        <f>O7/N7*100</f>
        <v>5.724038140466738</v>
      </c>
    </row>
    <row r="8" spans="1:16" ht="12.75">
      <c r="A8" s="15" t="s">
        <v>8</v>
      </c>
      <c r="B8" s="16"/>
      <c r="C8" s="17"/>
      <c r="D8" s="17"/>
      <c r="E8" s="17"/>
      <c r="F8" s="106"/>
      <c r="G8" s="17"/>
      <c r="H8" s="17"/>
      <c r="I8" s="18"/>
      <c r="J8" s="87"/>
      <c r="K8" s="17"/>
      <c r="L8" s="18"/>
      <c r="M8" s="11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56.8</v>
      </c>
      <c r="F9" s="106">
        <f aca="true" t="shared" si="0" ref="F9:F37">E9/C9*100</f>
        <v>6.285271660949429</v>
      </c>
      <c r="G9" s="22">
        <v>3798.6</v>
      </c>
      <c r="H9" s="22"/>
      <c r="I9" s="22">
        <v>221.5</v>
      </c>
      <c r="J9" s="89">
        <f>I9/G9*100</f>
        <v>5.83109566682462</v>
      </c>
      <c r="K9" s="22">
        <v>484.9</v>
      </c>
      <c r="L9" s="22">
        <v>21.5</v>
      </c>
      <c r="M9" s="91">
        <f>L9/K9*100</f>
        <v>4.433903897710868</v>
      </c>
      <c r="N9" s="12">
        <f>G9+K9</f>
        <v>4283.5</v>
      </c>
      <c r="O9" s="12">
        <f>I9+L9</f>
        <v>243</v>
      </c>
      <c r="P9" s="100">
        <f>O9/N9*100</f>
        <v>5.672931014357418</v>
      </c>
    </row>
    <row r="10" spans="1:16" ht="12.75">
      <c r="A10" s="15" t="s">
        <v>11</v>
      </c>
      <c r="B10" s="16"/>
      <c r="C10" s="17">
        <v>694.1</v>
      </c>
      <c r="D10" s="17"/>
      <c r="E10" s="24">
        <v>55.1</v>
      </c>
      <c r="F10" s="107">
        <f t="shared" si="0"/>
        <v>7.938337415358017</v>
      </c>
      <c r="G10" s="24">
        <v>2932.2</v>
      </c>
      <c r="H10" s="17"/>
      <c r="I10" s="26">
        <v>188.4</v>
      </c>
      <c r="J10" s="89">
        <f>I10/G10*100</f>
        <v>6.425209740126868</v>
      </c>
      <c r="K10" s="24">
        <v>372.4</v>
      </c>
      <c r="L10" s="26">
        <v>21.5</v>
      </c>
      <c r="M10" s="91">
        <f>L10/K10*100</f>
        <v>5.773361976369495</v>
      </c>
      <c r="N10" s="25">
        <f>G10+K10</f>
        <v>3304.6</v>
      </c>
      <c r="O10" s="25">
        <f>I10+L10</f>
        <v>209.9</v>
      </c>
      <c r="P10" s="100">
        <f>O10/N10*100</f>
        <v>6.351752103128971</v>
      </c>
    </row>
    <row r="11" spans="1:16" ht="12.75">
      <c r="A11" s="15" t="s">
        <v>12</v>
      </c>
      <c r="B11" s="16"/>
      <c r="C11" s="17">
        <v>209.6</v>
      </c>
      <c r="D11" s="17"/>
      <c r="E11" s="24">
        <v>1.7</v>
      </c>
      <c r="F11" s="107">
        <f t="shared" si="0"/>
        <v>0.8110687022900763</v>
      </c>
      <c r="G11" s="17">
        <v>866.4</v>
      </c>
      <c r="H11" s="17"/>
      <c r="I11" s="26">
        <v>33.1</v>
      </c>
      <c r="J11" s="89">
        <f>I11/G11*100</f>
        <v>3.8204062788550326</v>
      </c>
      <c r="K11" s="17">
        <v>112.5</v>
      </c>
      <c r="L11" s="26">
        <v>0</v>
      </c>
      <c r="M11" s="91">
        <f>L11/K11*100</f>
        <v>0</v>
      </c>
      <c r="N11" s="25">
        <f>G11+K11</f>
        <v>978.9</v>
      </c>
      <c r="O11" s="25">
        <f>I11+L11</f>
        <v>33.1</v>
      </c>
      <c r="P11" s="100">
        <f>O11/N11*100</f>
        <v>3.3813464092348555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-4.218847493575595E-15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17"/>
      <c r="H13" s="17"/>
      <c r="I13" s="18"/>
      <c r="J13" s="87"/>
      <c r="K13" s="17"/>
      <c r="L13" s="18"/>
      <c r="M13" s="120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17"/>
      <c r="H14" s="17"/>
      <c r="I14" s="18"/>
      <c r="J14" s="87"/>
      <c r="K14" s="17"/>
      <c r="L14" s="18"/>
      <c r="M14" s="120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17"/>
      <c r="H15" s="17"/>
      <c r="I15" s="18"/>
      <c r="J15" s="87"/>
      <c r="K15" s="17"/>
      <c r="L15" s="18"/>
      <c r="M15" s="120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17"/>
      <c r="H16" s="17"/>
      <c r="I16" s="17"/>
      <c r="J16" s="87"/>
      <c r="K16" s="17"/>
      <c r="L16" s="17"/>
      <c r="M16" s="120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22984.7</v>
      </c>
      <c r="D17" s="21"/>
      <c r="E17" s="21">
        <v>1503</v>
      </c>
      <c r="F17" s="106">
        <f t="shared" si="0"/>
        <v>6.539132553394214</v>
      </c>
      <c r="G17" s="22">
        <v>6514.3</v>
      </c>
      <c r="H17" s="21"/>
      <c r="I17" s="23">
        <v>329.5</v>
      </c>
      <c r="J17" s="87">
        <f>I17/G17*100</f>
        <v>5.058102942756705</v>
      </c>
      <c r="K17" s="32">
        <v>1989.6</v>
      </c>
      <c r="L17" s="48">
        <v>125.2</v>
      </c>
      <c r="M17" s="91">
        <f>L17/K17*100</f>
        <v>6.292722155207077</v>
      </c>
      <c r="N17" s="12">
        <f>G17+K17</f>
        <v>8503.9</v>
      </c>
      <c r="O17" s="12">
        <f>I17+L17</f>
        <v>454.7</v>
      </c>
      <c r="P17" s="100">
        <f>O17/N17*100</f>
        <v>5.346958454356237</v>
      </c>
    </row>
    <row r="18" spans="1:16" ht="12.75">
      <c r="A18" s="15" t="s">
        <v>18</v>
      </c>
      <c r="B18" s="16"/>
      <c r="C18" s="17">
        <v>14612.8</v>
      </c>
      <c r="D18" s="17"/>
      <c r="E18" s="24">
        <v>834.7</v>
      </c>
      <c r="F18" s="107">
        <f t="shared" si="0"/>
        <v>5.7121154056717405</v>
      </c>
      <c r="G18" s="24">
        <v>4491.9</v>
      </c>
      <c r="H18" s="17"/>
      <c r="I18" s="26">
        <v>233.9</v>
      </c>
      <c r="J18" s="89">
        <f>I18/G18*100</f>
        <v>5.207150648945881</v>
      </c>
      <c r="K18" s="41">
        <v>1246</v>
      </c>
      <c r="L18" s="125">
        <v>41</v>
      </c>
      <c r="M18" s="92">
        <f>L18/K18*100</f>
        <v>3.2905296950240768</v>
      </c>
      <c r="N18" s="25">
        <f>G18+K18</f>
        <v>5737.9</v>
      </c>
      <c r="O18" s="25">
        <f>I18+L18</f>
        <v>274.9</v>
      </c>
      <c r="P18" s="100">
        <f>O18/N18*100</f>
        <v>4.790951393366911</v>
      </c>
    </row>
    <row r="19" spans="1:16" ht="12.75">
      <c r="A19" s="15" t="s">
        <v>19</v>
      </c>
      <c r="B19" s="16"/>
      <c r="C19" s="17">
        <v>4403.2</v>
      </c>
      <c r="D19" s="17"/>
      <c r="E19" s="24">
        <v>368.4</v>
      </c>
      <c r="F19" s="107">
        <f t="shared" si="0"/>
        <v>8.366642441860465</v>
      </c>
      <c r="G19" s="24">
        <v>1320.9</v>
      </c>
      <c r="H19" s="17"/>
      <c r="I19" s="26">
        <v>43.5</v>
      </c>
      <c r="J19" s="89">
        <f>I19/G19*100</f>
        <v>3.2932091755621165</v>
      </c>
      <c r="K19" s="41">
        <v>376.3</v>
      </c>
      <c r="L19" s="125">
        <v>8.5</v>
      </c>
      <c r="M19" s="92">
        <f>L19/K19*100</f>
        <v>2.258836035078395</v>
      </c>
      <c r="N19" s="25">
        <f>G19+K19</f>
        <v>1697.2</v>
      </c>
      <c r="O19" s="25">
        <f>I19+L19</f>
        <v>52</v>
      </c>
      <c r="P19" s="100">
        <f>O19/N19*100</f>
        <v>3.0638699033702568</v>
      </c>
    </row>
    <row r="20" spans="1:16" ht="12.75" customHeight="1">
      <c r="A20" s="15" t="s">
        <v>13</v>
      </c>
      <c r="B20" s="16"/>
      <c r="C20" s="24">
        <f>C17-C18-C19</f>
        <v>3968.7000000000016</v>
      </c>
      <c r="D20" s="24">
        <f>D17-D18-D19</f>
        <v>0</v>
      </c>
      <c r="E20" s="24">
        <f>E17-E18-E19</f>
        <v>299.9</v>
      </c>
      <c r="F20" s="107">
        <f t="shared" si="0"/>
        <v>7.5566306347166545</v>
      </c>
      <c r="G20" s="24">
        <f>G17-G18-G19</f>
        <v>701.5000000000005</v>
      </c>
      <c r="H20" s="24">
        <f>H17-H18-H19</f>
        <v>0</v>
      </c>
      <c r="I20" s="24">
        <f>I17-I18-I19</f>
        <v>52.099999999999994</v>
      </c>
      <c r="J20" s="89">
        <f>I20/G20*100</f>
        <v>7.4269422665716265</v>
      </c>
      <c r="K20" s="41">
        <f>K17-K18-K19</f>
        <v>367.2999999999999</v>
      </c>
      <c r="L20" s="41">
        <f>L17-L18-L19</f>
        <v>75.7</v>
      </c>
      <c r="M20" s="92">
        <f>L20/K20*100</f>
        <v>20.60985570378438</v>
      </c>
      <c r="N20" s="25">
        <f>G20+K20</f>
        <v>1068.8000000000004</v>
      </c>
      <c r="O20" s="25">
        <f>I20+L20</f>
        <v>127.8</v>
      </c>
      <c r="P20" s="100">
        <f>O20/N20*100</f>
        <v>11.957335329341312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</v>
      </c>
      <c r="F21" s="107">
        <f t="shared" si="0"/>
        <v>0</v>
      </c>
      <c r="G21" s="17"/>
      <c r="H21" s="17"/>
      <c r="I21" s="18"/>
      <c r="J21" s="89"/>
      <c r="K21" s="17"/>
      <c r="L21" s="18"/>
      <c r="M21" s="11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63</v>
      </c>
      <c r="F22" s="106">
        <f t="shared" si="0"/>
        <v>13.307984790874524</v>
      </c>
      <c r="G22" s="17"/>
      <c r="H22" s="17"/>
      <c r="I22" s="18"/>
      <c r="J22" s="89"/>
      <c r="K22" s="17"/>
      <c r="L22" s="18"/>
      <c r="M22" s="11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47.8</v>
      </c>
      <c r="F23" s="107">
        <f t="shared" si="0"/>
        <v>13.252009980593291</v>
      </c>
      <c r="G23" s="17"/>
      <c r="H23" s="17"/>
      <c r="I23" s="18"/>
      <c r="J23" s="89"/>
      <c r="K23" s="17"/>
      <c r="L23" s="18"/>
      <c r="M23" s="11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15.2</v>
      </c>
      <c r="F24" s="107">
        <f t="shared" si="0"/>
        <v>13.944954128440365</v>
      </c>
      <c r="G24" s="17"/>
      <c r="H24" s="17"/>
      <c r="I24" s="18"/>
      <c r="J24" s="89"/>
      <c r="K24" s="17"/>
      <c r="L24" s="18"/>
      <c r="M24" s="11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17"/>
      <c r="H25" s="17"/>
      <c r="I25" s="18"/>
      <c r="J25" s="89"/>
      <c r="K25" s="17"/>
      <c r="L25" s="18"/>
      <c r="M25" s="11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31.5</v>
      </c>
      <c r="H26" s="21"/>
      <c r="I26" s="28">
        <v>0</v>
      </c>
      <c r="J26" s="87">
        <f aca="true" t="shared" si="1" ref="J26:J34">I26/G26*100</f>
        <v>0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31.5</v>
      </c>
      <c r="O26" s="12">
        <f aca="true" t="shared" si="4" ref="O26:O34">I26+L26</f>
        <v>0</v>
      </c>
      <c r="P26" s="100">
        <f aca="true" t="shared" si="5" ref="P26:P34">O26/N26*100</f>
        <v>0</v>
      </c>
    </row>
    <row r="27" spans="1:16" s="14" customFormat="1" ht="17.25" customHeight="1">
      <c r="A27" s="19" t="s">
        <v>25</v>
      </c>
      <c r="B27" s="20" t="s">
        <v>26</v>
      </c>
      <c r="C27" s="22">
        <v>193.6</v>
      </c>
      <c r="D27" s="21"/>
      <c r="E27" s="22">
        <v>0</v>
      </c>
      <c r="F27" s="107">
        <f t="shared" si="0"/>
        <v>0</v>
      </c>
      <c r="G27" s="22">
        <v>8.5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68.5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11977.4</v>
      </c>
      <c r="D28" s="21"/>
      <c r="E28" s="22">
        <v>676.8</v>
      </c>
      <c r="F28" s="106">
        <f t="shared" si="0"/>
        <v>5.6506420425134</v>
      </c>
      <c r="G28" s="22">
        <v>360.1</v>
      </c>
      <c r="H28" s="22"/>
      <c r="I28" s="23">
        <v>59.6</v>
      </c>
      <c r="J28" s="87">
        <f t="shared" si="1"/>
        <v>16.550958067203553</v>
      </c>
      <c r="K28" s="22">
        <v>229</v>
      </c>
      <c r="L28" s="23">
        <v>14.1</v>
      </c>
      <c r="M28" s="91">
        <f t="shared" si="2"/>
        <v>6.157205240174672</v>
      </c>
      <c r="N28" s="12">
        <f t="shared" si="3"/>
        <v>589.1</v>
      </c>
      <c r="O28" s="12">
        <f t="shared" si="4"/>
        <v>73.7</v>
      </c>
      <c r="P28" s="100">
        <f t="shared" si="5"/>
        <v>12.510609404175863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211.3</v>
      </c>
      <c r="F29" s="106">
        <f t="shared" si="0"/>
        <v>25.00295822979529</v>
      </c>
      <c r="G29" s="22">
        <v>688.6</v>
      </c>
      <c r="H29" s="21"/>
      <c r="I29" s="23">
        <v>0</v>
      </c>
      <c r="J29" s="87">
        <f t="shared" si="1"/>
        <v>0</v>
      </c>
      <c r="K29" s="22">
        <v>156.5</v>
      </c>
      <c r="L29" s="23">
        <v>0</v>
      </c>
      <c r="M29" s="91">
        <f t="shared" si="2"/>
        <v>0</v>
      </c>
      <c r="N29" s="12">
        <f t="shared" si="3"/>
        <v>845.1</v>
      </c>
      <c r="O29" s="12">
        <f t="shared" si="4"/>
        <v>0</v>
      </c>
      <c r="P29" s="100">
        <f t="shared" si="5"/>
        <v>0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44.9</v>
      </c>
      <c r="F30" s="106">
        <f t="shared" si="0"/>
        <v>5.082635272809599</v>
      </c>
      <c r="G30" s="22">
        <v>4044.4</v>
      </c>
      <c r="H30" s="21"/>
      <c r="I30" s="23">
        <v>219.4</v>
      </c>
      <c r="J30" s="87">
        <f t="shared" si="1"/>
        <v>5.424784887746019</v>
      </c>
      <c r="K30" s="22">
        <v>65</v>
      </c>
      <c r="L30" s="23">
        <v>0.9</v>
      </c>
      <c r="M30" s="91">
        <f t="shared" si="2"/>
        <v>1.3846153846153846</v>
      </c>
      <c r="N30" s="12">
        <f t="shared" si="3"/>
        <v>4109.4</v>
      </c>
      <c r="O30" s="12">
        <f t="shared" si="4"/>
        <v>220.3</v>
      </c>
      <c r="P30" s="100">
        <f t="shared" si="5"/>
        <v>5.360879933810289</v>
      </c>
    </row>
    <row r="31" spans="1:16" s="14" customFormat="1" ht="22.5">
      <c r="A31" s="19" t="s">
        <v>33</v>
      </c>
      <c r="B31" s="20" t="s">
        <v>34</v>
      </c>
      <c r="C31" s="22">
        <v>30061.2</v>
      </c>
      <c r="D31" s="21"/>
      <c r="E31" s="22">
        <v>1060.2</v>
      </c>
      <c r="F31" s="106">
        <f t="shared" si="0"/>
        <v>3.5268053171530083</v>
      </c>
      <c r="G31" s="22">
        <v>2953.8</v>
      </c>
      <c r="H31" s="21"/>
      <c r="I31" s="23">
        <v>263.2</v>
      </c>
      <c r="J31" s="87">
        <f t="shared" si="1"/>
        <v>8.91055589410251</v>
      </c>
      <c r="K31" s="22">
        <v>2837.2</v>
      </c>
      <c r="L31" s="23">
        <v>1030.4</v>
      </c>
      <c r="M31" s="91">
        <f t="shared" si="2"/>
        <v>36.31749612293812</v>
      </c>
      <c r="N31" s="12">
        <f t="shared" si="3"/>
        <v>5791</v>
      </c>
      <c r="O31" s="12">
        <f t="shared" si="4"/>
        <v>1293.6000000000001</v>
      </c>
      <c r="P31" s="100">
        <f t="shared" si="5"/>
        <v>22.338110861681923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1081.6</v>
      </c>
      <c r="H32" s="21"/>
      <c r="I32" s="23">
        <v>74.2</v>
      </c>
      <c r="J32" s="87">
        <f t="shared" si="1"/>
        <v>6.860207100591717</v>
      </c>
      <c r="K32" s="22">
        <v>3633.9</v>
      </c>
      <c r="L32" s="23">
        <v>524.6</v>
      </c>
      <c r="M32" s="91">
        <f t="shared" si="2"/>
        <v>14.436280580093014</v>
      </c>
      <c r="N32" s="12">
        <f t="shared" si="3"/>
        <v>4715.5</v>
      </c>
      <c r="O32" s="12">
        <f t="shared" si="4"/>
        <v>598.8000000000001</v>
      </c>
      <c r="P32" s="100">
        <f t="shared" si="5"/>
        <v>12.698547343865977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72"/>
      <c r="L33" s="75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125477.8</v>
      </c>
      <c r="D34" s="22"/>
      <c r="E34" s="22">
        <v>7931.4</v>
      </c>
      <c r="F34" s="106">
        <f t="shared" si="0"/>
        <v>6.320958767208223</v>
      </c>
      <c r="G34" s="22"/>
      <c r="H34" s="22"/>
      <c r="I34" s="22"/>
      <c r="J34" s="87" t="e">
        <f t="shared" si="1"/>
        <v>#DIV/0!</v>
      </c>
      <c r="K34" s="72"/>
      <c r="L34" s="7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74067.5</v>
      </c>
      <c r="D35" s="24">
        <f>D40+D48+D63</f>
        <v>0</v>
      </c>
      <c r="E35" s="24">
        <f>E40+E48+E63+E56</f>
        <v>4347.9</v>
      </c>
      <c r="F35" s="107">
        <f t="shared" si="0"/>
        <v>5.870185979005636</v>
      </c>
      <c r="G35" s="69"/>
      <c r="H35" s="69"/>
      <c r="I35" s="70"/>
      <c r="J35" s="88"/>
      <c r="K35" s="69"/>
      <c r="L35" s="70"/>
      <c r="M35" s="11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22362.3</v>
      </c>
      <c r="D36" s="24">
        <f>D41+D49+D64</f>
        <v>0</v>
      </c>
      <c r="E36" s="24">
        <f>E41+E49+E64+E57</f>
        <v>1928.1</v>
      </c>
      <c r="F36" s="107">
        <f t="shared" si="0"/>
        <v>8.62210058893763</v>
      </c>
      <c r="G36" s="69"/>
      <c r="H36" s="69"/>
      <c r="I36" s="70"/>
      <c r="J36" s="88"/>
      <c r="K36" s="69"/>
      <c r="L36" s="70"/>
      <c r="M36" s="11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29048.000000000004</v>
      </c>
      <c r="D37" s="24">
        <f>D34-D35-D36</f>
        <v>0</v>
      </c>
      <c r="E37" s="24">
        <f>E34-E35-E36</f>
        <v>1655.4</v>
      </c>
      <c r="F37" s="107">
        <f t="shared" si="0"/>
        <v>5.698843293858441</v>
      </c>
      <c r="G37" s="69"/>
      <c r="H37" s="69"/>
      <c r="I37" s="70"/>
      <c r="J37" s="88"/>
      <c r="K37" s="69"/>
      <c r="L37" s="70"/>
      <c r="M37" s="11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1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27812.5</v>
      </c>
      <c r="D39" s="21"/>
      <c r="E39" s="21">
        <v>1593.1</v>
      </c>
      <c r="F39" s="106">
        <f aca="true" t="shared" si="6" ref="F39:F71">E39/C39*100</f>
        <v>5.728</v>
      </c>
      <c r="G39" s="69"/>
      <c r="H39" s="69"/>
      <c r="I39" s="70"/>
      <c r="J39" s="88"/>
      <c r="K39" s="69"/>
      <c r="L39" s="70"/>
      <c r="M39" s="120"/>
      <c r="N39" s="21"/>
      <c r="O39" s="21"/>
      <c r="P39" s="102"/>
    </row>
    <row r="40" spans="1:16" ht="12.75">
      <c r="A40" s="15" t="s">
        <v>46</v>
      </c>
      <c r="B40" s="20"/>
      <c r="C40" s="24">
        <v>14336.7</v>
      </c>
      <c r="D40" s="17"/>
      <c r="E40" s="24">
        <v>604.6</v>
      </c>
      <c r="F40" s="107">
        <f t="shared" si="6"/>
        <v>4.217148995236002</v>
      </c>
      <c r="G40" s="69"/>
      <c r="H40" s="69"/>
      <c r="I40" s="70"/>
      <c r="J40" s="88"/>
      <c r="K40" s="69"/>
      <c r="L40" s="70"/>
      <c r="M40" s="119"/>
      <c r="N40" s="17"/>
      <c r="O40" s="17"/>
      <c r="P40" s="101"/>
    </row>
    <row r="41" spans="1:16" ht="12.75">
      <c r="A41" s="15" t="s">
        <v>19</v>
      </c>
      <c r="B41" s="20"/>
      <c r="C41" s="17">
        <v>4330.2</v>
      </c>
      <c r="D41" s="17"/>
      <c r="E41" s="24">
        <v>428.1</v>
      </c>
      <c r="F41" s="107">
        <f t="shared" si="6"/>
        <v>9.886379382014688</v>
      </c>
      <c r="G41" s="69"/>
      <c r="H41" s="69"/>
      <c r="I41" s="70"/>
      <c r="J41" s="88"/>
      <c r="K41" s="69"/>
      <c r="L41" s="70"/>
      <c r="M41" s="11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9145.599999999999</v>
      </c>
      <c r="D42" s="24">
        <f>D39-D40-D41</f>
        <v>0</v>
      </c>
      <c r="E42" s="24">
        <f>E39-E40-E41</f>
        <v>560.3999999999999</v>
      </c>
      <c r="F42" s="107">
        <f t="shared" si="6"/>
        <v>6.127536738978305</v>
      </c>
      <c r="G42" s="69"/>
      <c r="H42" s="69"/>
      <c r="I42" s="70"/>
      <c r="J42" s="88"/>
      <c r="K42" s="69"/>
      <c r="L42" s="70"/>
      <c r="M42" s="119"/>
      <c r="N42" s="17"/>
      <c r="O42" s="17"/>
      <c r="P42" s="101"/>
    </row>
    <row r="43" spans="1:16" ht="22.5">
      <c r="A43" s="30" t="s">
        <v>86</v>
      </c>
      <c r="B43" s="31"/>
      <c r="C43" s="126">
        <v>9641.2</v>
      </c>
      <c r="D43" s="127"/>
      <c r="E43" s="126">
        <v>597</v>
      </c>
      <c r="F43" s="106">
        <f t="shared" si="6"/>
        <v>6.192175247894452</v>
      </c>
      <c r="G43" s="69"/>
      <c r="H43" s="69"/>
      <c r="I43" s="70"/>
      <c r="J43" s="88"/>
      <c r="K43" s="69"/>
      <c r="L43" s="70"/>
      <c r="M43" s="118"/>
      <c r="N43" s="82"/>
      <c r="O43" s="82"/>
      <c r="P43" s="103"/>
    </row>
    <row r="44" spans="1:16" ht="12.75">
      <c r="A44" s="39" t="s">
        <v>49</v>
      </c>
      <c r="B44" s="40"/>
      <c r="C44" s="41">
        <v>7175.7</v>
      </c>
      <c r="D44" s="34"/>
      <c r="E44" s="34">
        <v>353</v>
      </c>
      <c r="F44" s="106">
        <f t="shared" si="6"/>
        <v>4.919380687598423</v>
      </c>
      <c r="G44" s="69"/>
      <c r="H44" s="69"/>
      <c r="I44" s="70"/>
      <c r="J44" s="88"/>
      <c r="K44" s="69"/>
      <c r="L44" s="70"/>
      <c r="M44" s="118"/>
      <c r="N44" s="82"/>
      <c r="O44" s="82"/>
      <c r="P44" s="103"/>
    </row>
    <row r="45" spans="1:16" ht="12.75">
      <c r="A45" s="39" t="s">
        <v>50</v>
      </c>
      <c r="B45" s="40"/>
      <c r="C45" s="41">
        <v>2167.6</v>
      </c>
      <c r="D45" s="34"/>
      <c r="E45" s="41">
        <v>244</v>
      </c>
      <c r="F45" s="106">
        <f t="shared" si="6"/>
        <v>11.256689426093375</v>
      </c>
      <c r="G45" s="69"/>
      <c r="H45" s="69"/>
      <c r="I45" s="70"/>
      <c r="J45" s="88"/>
      <c r="K45" s="69"/>
      <c r="L45" s="70"/>
      <c r="M45" s="118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297.900000000001</v>
      </c>
      <c r="D46" s="34">
        <f>D43-D44-D45</f>
        <v>0</v>
      </c>
      <c r="E46" s="34">
        <f>E43-E44-E45</f>
        <v>0</v>
      </c>
      <c r="F46" s="106">
        <f t="shared" si="6"/>
        <v>0</v>
      </c>
      <c r="G46" s="69"/>
      <c r="H46" s="69"/>
      <c r="I46" s="70"/>
      <c r="J46" s="88"/>
      <c r="K46" s="69"/>
      <c r="L46" s="70"/>
      <c r="M46" s="118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81793.3</v>
      </c>
      <c r="D47" s="21"/>
      <c r="E47" s="22">
        <v>5251</v>
      </c>
      <c r="F47" s="106">
        <f t="shared" si="6"/>
        <v>6.4198412339396995</v>
      </c>
      <c r="G47" s="69"/>
      <c r="H47" s="69"/>
      <c r="I47" s="70"/>
      <c r="J47" s="88"/>
      <c r="K47" s="69"/>
      <c r="L47" s="70"/>
      <c r="M47" s="120"/>
      <c r="N47" s="21"/>
      <c r="O47" s="21"/>
      <c r="P47" s="102"/>
    </row>
    <row r="48" spans="1:16" ht="12.75">
      <c r="A48" s="15" t="s">
        <v>11</v>
      </c>
      <c r="B48" s="16"/>
      <c r="C48" s="24">
        <v>51348.6</v>
      </c>
      <c r="D48" s="17"/>
      <c r="E48" s="24">
        <v>3235.6</v>
      </c>
      <c r="F48" s="107">
        <f t="shared" si="6"/>
        <v>6.301242877118364</v>
      </c>
      <c r="G48" s="69"/>
      <c r="H48" s="69"/>
      <c r="I48" s="70"/>
      <c r="J48" s="88"/>
      <c r="K48" s="69"/>
      <c r="L48" s="70"/>
      <c r="M48" s="119"/>
      <c r="N48" s="17"/>
      <c r="O48" s="17"/>
      <c r="P48" s="101"/>
    </row>
    <row r="49" spans="1:16" ht="12.75">
      <c r="A49" s="15" t="s">
        <v>19</v>
      </c>
      <c r="B49" s="16"/>
      <c r="C49" s="17">
        <v>15506.4</v>
      </c>
      <c r="D49" s="17"/>
      <c r="E49" s="24">
        <v>1229.4</v>
      </c>
      <c r="F49" s="107">
        <f t="shared" si="6"/>
        <v>7.928339266367436</v>
      </c>
      <c r="G49" s="69"/>
      <c r="H49" s="69"/>
      <c r="I49" s="70"/>
      <c r="J49" s="88"/>
      <c r="K49" s="69"/>
      <c r="L49" s="70"/>
      <c r="M49" s="11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14938.300000000005</v>
      </c>
      <c r="D50" s="24">
        <f>D47-D48-D49</f>
        <v>0</v>
      </c>
      <c r="E50" s="24">
        <f>E47-E48-E49</f>
        <v>786</v>
      </c>
      <c r="F50" s="106">
        <f t="shared" si="6"/>
        <v>5.261642891092023</v>
      </c>
      <c r="G50" s="69"/>
      <c r="H50" s="69"/>
      <c r="I50" s="70"/>
      <c r="J50" s="88"/>
      <c r="K50" s="69"/>
      <c r="L50" s="70"/>
      <c r="M50" s="118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56812</v>
      </c>
      <c r="D51" s="127"/>
      <c r="E51" s="126">
        <v>3845.2</v>
      </c>
      <c r="F51" s="106">
        <f t="shared" si="6"/>
        <v>6.7682883897768065</v>
      </c>
      <c r="G51" s="45"/>
      <c r="H51" s="45"/>
      <c r="I51" s="74"/>
      <c r="J51" s="88"/>
      <c r="K51" s="45"/>
      <c r="L51" s="74"/>
      <c r="M51" s="9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42774.3</v>
      </c>
      <c r="D52" s="34"/>
      <c r="E52" s="34">
        <v>2841.9</v>
      </c>
      <c r="F52" s="107">
        <f t="shared" si="6"/>
        <v>6.64394274131897</v>
      </c>
      <c r="G52" s="45"/>
      <c r="H52" s="45"/>
      <c r="I52" s="74"/>
      <c r="J52" s="88"/>
      <c r="K52" s="45"/>
      <c r="L52" s="74"/>
      <c r="M52" s="118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12917.1</v>
      </c>
      <c r="D53" s="34"/>
      <c r="E53" s="41">
        <v>1003.2</v>
      </c>
      <c r="F53" s="107">
        <f t="shared" si="6"/>
        <v>7.766449125577722</v>
      </c>
      <c r="G53" s="45"/>
      <c r="H53" s="45"/>
      <c r="I53" s="74"/>
      <c r="J53" s="88"/>
      <c r="K53" s="45"/>
      <c r="L53" s="74"/>
      <c r="M53" s="118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1120.5999999999967</v>
      </c>
      <c r="D54" s="34">
        <f>D51-D52-D53</f>
        <v>0</v>
      </c>
      <c r="E54" s="34">
        <f>E51-E52-E53</f>
        <v>0.09999999999968168</v>
      </c>
      <c r="F54" s="107">
        <f t="shared" si="6"/>
        <v>0.00892379082631465</v>
      </c>
      <c r="G54" s="45"/>
      <c r="H54" s="45"/>
      <c r="I54" s="74"/>
      <c r="J54" s="88"/>
      <c r="K54" s="45"/>
      <c r="L54" s="74"/>
      <c r="M54" s="118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14398.5</v>
      </c>
      <c r="D55" s="33"/>
      <c r="E55" s="33">
        <v>1043.7</v>
      </c>
      <c r="F55" s="106">
        <f t="shared" si="6"/>
        <v>7.248671736639234</v>
      </c>
      <c r="G55" s="45"/>
      <c r="H55" s="45"/>
      <c r="I55" s="74"/>
      <c r="J55" s="88"/>
      <c r="K55" s="45"/>
      <c r="L55" s="74"/>
      <c r="M55" s="118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7803.7</v>
      </c>
      <c r="D56" s="34"/>
      <c r="E56" s="34">
        <v>481.6</v>
      </c>
      <c r="F56" s="106">
        <f t="shared" si="6"/>
        <v>6.1714315004420985</v>
      </c>
      <c r="G56" s="45"/>
      <c r="H56" s="45"/>
      <c r="I56" s="74"/>
      <c r="J56" s="88"/>
      <c r="K56" s="45"/>
      <c r="L56" s="74"/>
      <c r="M56" s="118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2350.9</v>
      </c>
      <c r="D57" s="34"/>
      <c r="E57" s="34">
        <v>259.9</v>
      </c>
      <c r="F57" s="106">
        <f t="shared" si="6"/>
        <v>11.055340507890593</v>
      </c>
      <c r="G57" s="45"/>
      <c r="H57" s="45"/>
      <c r="I57" s="74"/>
      <c r="J57" s="88"/>
      <c r="K57" s="45"/>
      <c r="L57" s="74"/>
      <c r="M57" s="118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4243.9</v>
      </c>
      <c r="D58" s="34">
        <f>D55-D56-D57</f>
        <v>0</v>
      </c>
      <c r="E58" s="34">
        <f>E55-E56-E57</f>
        <v>302.20000000000005</v>
      </c>
      <c r="F58" s="106">
        <f t="shared" si="6"/>
        <v>7.120808690119938</v>
      </c>
      <c r="G58" s="45"/>
      <c r="H58" s="45"/>
      <c r="I58" s="74"/>
      <c r="J58" s="88"/>
      <c r="K58" s="45"/>
      <c r="L58" s="74"/>
      <c r="M58" s="118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714</v>
      </c>
      <c r="D60" s="33"/>
      <c r="E60" s="32">
        <v>6.9</v>
      </c>
      <c r="F60" s="106">
        <f t="shared" si="6"/>
        <v>0.9663865546218487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714</v>
      </c>
      <c r="D61" s="41">
        <f>D60</f>
        <v>0</v>
      </c>
      <c r="E61" s="41">
        <f>E60</f>
        <v>6.9</v>
      </c>
      <c r="F61" s="107">
        <f t="shared" si="6"/>
        <v>0.9663865546218487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759.5</v>
      </c>
      <c r="D62" s="33"/>
      <c r="E62" s="33">
        <v>36.8</v>
      </c>
      <c r="F62" s="106">
        <f t="shared" si="6"/>
        <v>4.845292955892034</v>
      </c>
      <c r="G62" s="34"/>
      <c r="H62" s="34"/>
      <c r="I62" s="35"/>
      <c r="J62" s="111"/>
      <c r="K62" s="34"/>
      <c r="L62" s="35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578.5</v>
      </c>
      <c r="D63" s="34"/>
      <c r="E63" s="41">
        <v>26.1</v>
      </c>
      <c r="F63" s="107">
        <f t="shared" si="6"/>
        <v>4.511668107173725</v>
      </c>
      <c r="G63" s="34"/>
      <c r="H63" s="34"/>
      <c r="I63" s="35"/>
      <c r="J63" s="112"/>
      <c r="K63" s="34"/>
      <c r="L63" s="35"/>
      <c r="M63" s="118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174.8</v>
      </c>
      <c r="D64" s="34"/>
      <c r="E64" s="41">
        <v>10.7</v>
      </c>
      <c r="F64" s="107">
        <f t="shared" si="6"/>
        <v>6.121281464530892</v>
      </c>
      <c r="G64" s="34"/>
      <c r="H64" s="34"/>
      <c r="I64" s="35"/>
      <c r="J64" s="112"/>
      <c r="K64" s="34"/>
      <c r="L64" s="35"/>
      <c r="M64" s="118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6.199999999999989</v>
      </c>
      <c r="D65" s="41">
        <f>D62-D63-D64</f>
        <v>0</v>
      </c>
      <c r="E65" s="41">
        <f>E62-E63-E64</f>
        <v>0</v>
      </c>
      <c r="F65" s="107">
        <f t="shared" si="6"/>
        <v>0</v>
      </c>
      <c r="G65" s="34"/>
      <c r="H65" s="34"/>
      <c r="I65" s="35"/>
      <c r="J65" s="112"/>
      <c r="K65" s="34"/>
      <c r="L65" s="35"/>
      <c r="M65" s="118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30681.7</v>
      </c>
      <c r="D66" s="21"/>
      <c r="E66" s="22">
        <v>2946.2</v>
      </c>
      <c r="F66" s="106">
        <f t="shared" si="6"/>
        <v>9.60246661690845</v>
      </c>
      <c r="G66" s="22">
        <v>4</v>
      </c>
      <c r="H66" s="21"/>
      <c r="I66" s="23">
        <v>0</v>
      </c>
      <c r="J66" s="91">
        <f>I66/G66*100</f>
        <v>0</v>
      </c>
      <c r="K66" s="22">
        <v>5</v>
      </c>
      <c r="L66" s="23">
        <v>0</v>
      </c>
      <c r="M66" s="91">
        <f>L66/K66*100</f>
        <v>0</v>
      </c>
      <c r="N66" s="12">
        <f>G66+K66</f>
        <v>9</v>
      </c>
      <c r="O66" s="12">
        <f>I66+L66</f>
        <v>0</v>
      </c>
      <c r="P66" s="100">
        <f>O66/N66*100</f>
        <v>0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17732.5</v>
      </c>
      <c r="D67" s="17"/>
      <c r="E67" s="24">
        <v>874.6</v>
      </c>
      <c r="F67" s="107">
        <f t="shared" si="6"/>
        <v>4.932186662907092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5341.4</v>
      </c>
      <c r="D68" s="24"/>
      <c r="E68" s="24">
        <v>629.3</v>
      </c>
      <c r="F68" s="107">
        <f t="shared" si="6"/>
        <v>11.78155539746134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7607.800000000001</v>
      </c>
      <c r="D69" s="24">
        <f>D66-D67-D68</f>
        <v>0</v>
      </c>
      <c r="E69" s="24">
        <f>E66-E67-E68</f>
        <v>1442.3</v>
      </c>
      <c r="F69" s="107">
        <f t="shared" si="6"/>
        <v>18.95817450511317</v>
      </c>
      <c r="G69" s="24">
        <f>G66-I70</f>
        <v>4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0</v>
      </c>
      <c r="M69" s="91">
        <f>L69/K69*100</f>
        <v>0</v>
      </c>
      <c r="N69" s="12">
        <f>G69+K69</f>
        <v>9</v>
      </c>
      <c r="O69" s="12">
        <f>I69+L69</f>
        <v>0</v>
      </c>
      <c r="P69" s="100">
        <f>O69/N69*100</f>
        <v>0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0</v>
      </c>
      <c r="F70" s="107">
        <f t="shared" si="6"/>
        <v>0</v>
      </c>
      <c r="G70" s="71"/>
      <c r="H70" s="71"/>
      <c r="I70" s="73"/>
      <c r="J70" s="90"/>
      <c r="K70" s="71"/>
      <c r="L70" s="73"/>
      <c r="M70" s="120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21510</v>
      </c>
      <c r="D71" s="22"/>
      <c r="E71" s="22">
        <v>1623.1</v>
      </c>
      <c r="F71" s="106">
        <f t="shared" si="6"/>
        <v>7.545792654579266</v>
      </c>
      <c r="G71" s="22">
        <v>984.7</v>
      </c>
      <c r="H71" s="22"/>
      <c r="I71" s="22">
        <v>6.9</v>
      </c>
      <c r="J71" s="91">
        <f>I71/G71*100</f>
        <v>0.7007210317863308</v>
      </c>
      <c r="K71" s="22">
        <v>105.3</v>
      </c>
      <c r="L71" s="22">
        <v>0</v>
      </c>
      <c r="M71" s="91">
        <f>L71/K71*100</f>
        <v>0</v>
      </c>
      <c r="N71" s="12">
        <f>G71+K71</f>
        <v>1090</v>
      </c>
      <c r="O71" s="12">
        <f>I71+L71</f>
        <v>6.9</v>
      </c>
      <c r="P71" s="100">
        <f>O71/N71*100</f>
        <v>0.6330275229357798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81.7</v>
      </c>
      <c r="F73" s="107">
        <f aca="true" t="shared" si="7" ref="F73:F80">E73/C73*100</f>
        <v>13.840420125359987</v>
      </c>
      <c r="G73" s="24">
        <v>984.7</v>
      </c>
      <c r="H73" s="24"/>
      <c r="I73" s="26">
        <v>6.9</v>
      </c>
      <c r="J73" s="92">
        <f>I73/G73*100</f>
        <v>0.7007210317863308</v>
      </c>
      <c r="K73" s="24">
        <v>105.3</v>
      </c>
      <c r="L73" s="26">
        <v>0</v>
      </c>
      <c r="M73" s="91">
        <f>L73/K73*100</f>
        <v>0</v>
      </c>
      <c r="N73" s="12">
        <f>G73+K73</f>
        <v>1090</v>
      </c>
      <c r="O73" s="12">
        <f>I73+L73</f>
        <v>6.9</v>
      </c>
      <c r="P73" s="100">
        <f>O73/N73*100</f>
        <v>0.6330275229357798</v>
      </c>
    </row>
    <row r="74" spans="1:16" ht="12.75">
      <c r="A74" s="15" t="s">
        <v>67</v>
      </c>
      <c r="B74" s="16" t="s">
        <v>68</v>
      </c>
      <c r="C74" s="24">
        <v>6950</v>
      </c>
      <c r="D74" s="17"/>
      <c r="E74" s="24">
        <v>552.9</v>
      </c>
      <c r="F74" s="107">
        <f t="shared" si="7"/>
        <v>7.955395683453236</v>
      </c>
      <c r="G74" s="24"/>
      <c r="H74" s="24"/>
      <c r="I74" s="26"/>
      <c r="J74" s="92"/>
      <c r="K74" s="24"/>
      <c r="L74" s="26"/>
      <c r="M74" s="91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13969.7</v>
      </c>
      <c r="D75" s="17"/>
      <c r="E75" s="24">
        <v>988.5</v>
      </c>
      <c r="F75" s="107">
        <f t="shared" si="7"/>
        <v>7.076028833833224</v>
      </c>
      <c r="G75" s="24"/>
      <c r="H75" s="24"/>
      <c r="I75" s="26"/>
      <c r="J75" s="92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35.4</v>
      </c>
      <c r="F76" s="106">
        <f t="shared" si="7"/>
        <v>41.843971631205676</v>
      </c>
      <c r="G76" s="22">
        <v>588.3</v>
      </c>
      <c r="H76" s="22"/>
      <c r="I76" s="23">
        <v>2.2</v>
      </c>
      <c r="J76" s="91">
        <f>I76/G76*100</f>
        <v>0.37395886452490235</v>
      </c>
      <c r="K76" s="22"/>
      <c r="L76" s="23"/>
      <c r="M76" s="91" t="e">
        <f>L76/K76*100</f>
        <v>#DIV/0!</v>
      </c>
      <c r="N76" s="12">
        <f>G76+K76</f>
        <v>588.3</v>
      </c>
      <c r="O76" s="12">
        <f>I76+L76</f>
        <v>2.2</v>
      </c>
      <c r="P76" s="100">
        <f>O76/N76*100</f>
        <v>0.37395886452490235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0</v>
      </c>
      <c r="F77" s="106">
        <f t="shared" si="7"/>
        <v>0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13234.2</v>
      </c>
      <c r="D78" s="52"/>
      <c r="E78" s="13">
        <v>1250.5</v>
      </c>
      <c r="F78" s="106">
        <f t="shared" si="7"/>
        <v>9.449003339831648</v>
      </c>
      <c r="G78" s="121"/>
      <c r="H78" s="121"/>
      <c r="I78" s="122"/>
      <c r="J78" s="110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123"/>
      <c r="D79" s="123"/>
      <c r="E79" s="123"/>
      <c r="F79" s="124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260110.00000000003</v>
      </c>
      <c r="D80" s="58">
        <f>D78+D77+D76+D71+D70+D66+D34+D33+D32+D31+D30+D29+D7</f>
        <v>0</v>
      </c>
      <c r="E80" s="58">
        <f>E78+E77+E76+E71+E70+E66+E34+E33+E32+E31+E30+E29+E7</f>
        <v>17402.6</v>
      </c>
      <c r="F80" s="109">
        <f t="shared" si="7"/>
        <v>6.690477105839836</v>
      </c>
      <c r="G80" s="58">
        <f>G78+G77+G76+G71+G70+G66+G59+G34+G33+G32+G31+G30+G29+G7</f>
        <v>21058.4</v>
      </c>
      <c r="H80" s="58">
        <f>H78+H77+H76+H71+H70+H66+H34+H33+H32+H31+H30+H29+H7</f>
        <v>0</v>
      </c>
      <c r="I80" s="58">
        <f>I78+I77+I76+I71+I70+I66+I59+I34+I33+I32+I31+I30+I29+I7</f>
        <v>1176.5</v>
      </c>
      <c r="J80" s="95">
        <f>I80/G80*100</f>
        <v>5.586844204687915</v>
      </c>
      <c r="K80" s="58">
        <f>K78+K77+K76+K71+K70+K66+K59+K34+K33+K32+K31+K30+K29+K7</f>
        <v>9566.4</v>
      </c>
      <c r="L80" s="85">
        <f>L78+L77+L76+L71+L70+L66+L34+L33+L32+L31+L30+L29+L7</f>
        <v>1716.7</v>
      </c>
      <c r="M80" s="98">
        <f>L80/K80*100</f>
        <v>17.94509951496906</v>
      </c>
      <c r="N80" s="59">
        <f>G80+K80</f>
        <v>30624.800000000003</v>
      </c>
      <c r="O80" s="113">
        <f>I80+L80</f>
        <v>2893.2</v>
      </c>
      <c r="P80" s="115">
        <f>O80/N80*100</f>
        <v>9.44724536976568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64" activePane="bottomLeft" state="frozen"/>
      <selection pane="topLeft" activeCell="A1" sqref="A1"/>
      <selection pane="bottomLeft" activeCell="S70" sqref="S70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 customHeight="1">
      <c r="A3" s="152" t="s">
        <v>90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53"/>
      <c r="B5" s="155"/>
      <c r="C5" s="159" t="s">
        <v>1</v>
      </c>
      <c r="D5" s="160"/>
      <c r="E5" s="160"/>
      <c r="F5" s="161"/>
      <c r="G5" s="157" t="s">
        <v>82</v>
      </c>
      <c r="H5" s="158"/>
      <c r="I5" s="158"/>
      <c r="J5" s="158"/>
      <c r="K5" s="147" t="s">
        <v>81</v>
      </c>
      <c r="L5" s="148"/>
      <c r="M5" s="148"/>
      <c r="N5" s="149" t="s">
        <v>83</v>
      </c>
      <c r="O5" s="150"/>
      <c r="P5" s="151"/>
    </row>
    <row r="6" spans="1:16" s="9" customFormat="1" ht="50.25" customHeight="1" thickBot="1">
      <c r="A6" s="154"/>
      <c r="B6" s="156"/>
      <c r="C6" s="6" t="s">
        <v>2</v>
      </c>
      <c r="D6" s="7" t="s">
        <v>3</v>
      </c>
      <c r="E6" s="7" t="s">
        <v>91</v>
      </c>
      <c r="F6" s="105" t="s">
        <v>4</v>
      </c>
      <c r="G6" s="7" t="s">
        <v>5</v>
      </c>
      <c r="H6" s="7" t="s">
        <v>3</v>
      </c>
      <c r="I6" s="8" t="s">
        <v>91</v>
      </c>
      <c r="J6" s="76" t="s">
        <v>4</v>
      </c>
      <c r="K6" s="77" t="s">
        <v>5</v>
      </c>
      <c r="L6" s="78" t="s">
        <v>91</v>
      </c>
      <c r="M6" s="76" t="s">
        <v>4</v>
      </c>
      <c r="N6" s="77" t="s">
        <v>5</v>
      </c>
      <c r="O6" s="81" t="s">
        <v>91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36555.200000000004</v>
      </c>
      <c r="D7" s="12">
        <f>D9+D13+D17+D21+D26+D27+D28+D22</f>
        <v>0</v>
      </c>
      <c r="E7" s="12">
        <f>E9+E13+E17+E21+E26+E27+E28+E22</f>
        <v>5121.7</v>
      </c>
      <c r="F7" s="106">
        <f>E7/C7*100</f>
        <v>14.010865759180636</v>
      </c>
      <c r="G7" s="12">
        <f>G9+G13+G17+G21+G26+G27+G28+G22</f>
        <v>10849.3</v>
      </c>
      <c r="H7" s="12">
        <f>H9+H13+H17+H21+H26+H27+H28+H22</f>
        <v>0</v>
      </c>
      <c r="I7" s="12">
        <f>I9+I13+I17+I21+I26+I27+I28+I22</f>
        <v>1651.4</v>
      </c>
      <c r="J7" s="87">
        <f>I7/G7*100</f>
        <v>15.2212585143742</v>
      </c>
      <c r="K7" s="12">
        <f>K9+K13+K17+K21+K26+K27+K28+K22</f>
        <v>3065.4</v>
      </c>
      <c r="L7" s="12">
        <f>L9+L13+L17+L21+L26+L27+L28+L22</f>
        <v>444.90000000000003</v>
      </c>
      <c r="M7" s="87">
        <f>L7/K7*100</f>
        <v>14.513603444901154</v>
      </c>
      <c r="N7" s="12">
        <f>G7+K7</f>
        <v>13914.699999999999</v>
      </c>
      <c r="O7" s="12">
        <f>I7+L7</f>
        <v>2096.3</v>
      </c>
      <c r="P7" s="100">
        <f>O7/N7*100</f>
        <v>15.06536253027374</v>
      </c>
    </row>
    <row r="8" spans="1:16" ht="12.75">
      <c r="A8" s="15" t="s">
        <v>8</v>
      </c>
      <c r="B8" s="16"/>
      <c r="C8" s="69"/>
      <c r="D8" s="69"/>
      <c r="E8" s="69"/>
      <c r="F8" s="128"/>
      <c r="G8" s="17"/>
      <c r="H8" s="17"/>
      <c r="I8" s="18"/>
      <c r="J8" s="87"/>
      <c r="K8" s="69"/>
      <c r="L8" s="70"/>
      <c r="M8" s="12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122.3</v>
      </c>
      <c r="F9" s="106">
        <f aca="true" t="shared" si="0" ref="F9:F37">E9/C9*100</f>
        <v>13.533252185459776</v>
      </c>
      <c r="G9" s="22">
        <v>3818.9</v>
      </c>
      <c r="H9" s="22"/>
      <c r="I9" s="22">
        <v>538.2</v>
      </c>
      <c r="J9" s="89">
        <f>I9/G9*100</f>
        <v>14.093063447589621</v>
      </c>
      <c r="K9" s="22">
        <v>504.3</v>
      </c>
      <c r="L9" s="22">
        <v>93.4</v>
      </c>
      <c r="M9" s="91">
        <f>L9/K9*100</f>
        <v>18.52072179258378</v>
      </c>
      <c r="N9" s="12">
        <f>G9+K9</f>
        <v>4323.2</v>
      </c>
      <c r="O9" s="12">
        <f>I9+L9</f>
        <v>631.6</v>
      </c>
      <c r="P9" s="100">
        <f>O9/N9*100</f>
        <v>14.609548482605478</v>
      </c>
    </row>
    <row r="10" spans="1:16" ht="12.75">
      <c r="A10" s="15" t="s">
        <v>11</v>
      </c>
      <c r="B10" s="16"/>
      <c r="C10" s="17">
        <v>694.1</v>
      </c>
      <c r="D10" s="17"/>
      <c r="E10" s="24">
        <v>101.2</v>
      </c>
      <c r="F10" s="107">
        <f t="shared" si="0"/>
        <v>14.580031695721077</v>
      </c>
      <c r="G10" s="24">
        <v>2950.4</v>
      </c>
      <c r="H10" s="17"/>
      <c r="I10" s="26">
        <v>421.5</v>
      </c>
      <c r="J10" s="89">
        <f>I10/G10*100</f>
        <v>14.28619848156182</v>
      </c>
      <c r="K10" s="24">
        <v>387.3</v>
      </c>
      <c r="L10" s="26">
        <v>83.6</v>
      </c>
      <c r="M10" s="91">
        <f>L10/K10*100</f>
        <v>21.58533436612445</v>
      </c>
      <c r="N10" s="25">
        <f>G10+K10</f>
        <v>3337.7000000000003</v>
      </c>
      <c r="O10" s="25">
        <f>I10+L10</f>
        <v>505.1</v>
      </c>
      <c r="P10" s="100">
        <f>O10/N10*100</f>
        <v>15.133175540042544</v>
      </c>
    </row>
    <row r="11" spans="1:16" ht="12.75">
      <c r="A11" s="15" t="s">
        <v>12</v>
      </c>
      <c r="B11" s="16"/>
      <c r="C11" s="17">
        <v>209.6</v>
      </c>
      <c r="D11" s="17"/>
      <c r="E11" s="24">
        <v>21.1</v>
      </c>
      <c r="F11" s="107">
        <f t="shared" si="0"/>
        <v>10.066793893129772</v>
      </c>
      <c r="G11" s="17">
        <v>868.5</v>
      </c>
      <c r="H11" s="17"/>
      <c r="I11" s="26">
        <v>116.7</v>
      </c>
      <c r="J11" s="89">
        <f>I11/G11*100</f>
        <v>13.436960276338514</v>
      </c>
      <c r="K11" s="17">
        <v>117</v>
      </c>
      <c r="L11" s="26">
        <v>9.8</v>
      </c>
      <c r="M11" s="91">
        <f>L11/K11*100</f>
        <v>8.376068376068377</v>
      </c>
      <c r="N11" s="25">
        <f>G11+K11</f>
        <v>985.5</v>
      </c>
      <c r="O11" s="25">
        <f>I11+L11</f>
        <v>126.5</v>
      </c>
      <c r="P11" s="100">
        <f>O11/N11*100</f>
        <v>12.836123795027904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69"/>
      <c r="L13" s="70"/>
      <c r="M13" s="132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32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32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32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22984.7</v>
      </c>
      <c r="D17" s="21"/>
      <c r="E17" s="21">
        <v>3151.6</v>
      </c>
      <c r="F17" s="106">
        <f t="shared" si="0"/>
        <v>13.711729976897674</v>
      </c>
      <c r="G17" s="22">
        <v>6615.5</v>
      </c>
      <c r="H17" s="21"/>
      <c r="I17" s="23">
        <v>952.1</v>
      </c>
      <c r="J17" s="87">
        <f>I17/G17*100</f>
        <v>14.391958279797446</v>
      </c>
      <c r="K17" s="32">
        <v>2264.4</v>
      </c>
      <c r="L17" s="48">
        <v>319.8</v>
      </c>
      <c r="M17" s="91">
        <f>L17/K17*100</f>
        <v>14.122946475887652</v>
      </c>
      <c r="N17" s="12">
        <f>G17+K17</f>
        <v>8879.9</v>
      </c>
      <c r="O17" s="12">
        <f>I17+L17</f>
        <v>1271.9</v>
      </c>
      <c r="P17" s="100">
        <f>O17/N17*100</f>
        <v>14.323359497291637</v>
      </c>
    </row>
    <row r="18" spans="1:16" ht="12.75">
      <c r="A18" s="15" t="s">
        <v>18</v>
      </c>
      <c r="B18" s="16"/>
      <c r="C18" s="17">
        <v>14612.8</v>
      </c>
      <c r="D18" s="17"/>
      <c r="E18" s="24">
        <v>1936.1</v>
      </c>
      <c r="F18" s="107">
        <f t="shared" si="0"/>
        <v>13.249343041716852</v>
      </c>
      <c r="G18" s="24">
        <v>4565.5</v>
      </c>
      <c r="H18" s="17"/>
      <c r="I18" s="26">
        <v>646</v>
      </c>
      <c r="J18" s="89">
        <f>I18/G18*100</f>
        <v>14.149600262840872</v>
      </c>
      <c r="K18" s="41">
        <v>1301</v>
      </c>
      <c r="L18" s="125">
        <v>132.2</v>
      </c>
      <c r="M18" s="92">
        <f>L18/K18*100</f>
        <v>10.16141429669485</v>
      </c>
      <c r="N18" s="25">
        <f>G18+K18</f>
        <v>5866.5</v>
      </c>
      <c r="O18" s="25">
        <f>I18+L18</f>
        <v>778.2</v>
      </c>
      <c r="P18" s="100">
        <f>O18/N18*100</f>
        <v>13.265149578113014</v>
      </c>
    </row>
    <row r="19" spans="1:16" ht="12.75">
      <c r="A19" s="15" t="s">
        <v>19</v>
      </c>
      <c r="B19" s="16"/>
      <c r="C19" s="17">
        <v>4403.2</v>
      </c>
      <c r="D19" s="17"/>
      <c r="E19" s="24">
        <v>692</v>
      </c>
      <c r="F19" s="107">
        <f t="shared" si="0"/>
        <v>15.715843023255815</v>
      </c>
      <c r="G19" s="24">
        <v>1330</v>
      </c>
      <c r="H19" s="17"/>
      <c r="I19" s="26">
        <v>163.7</v>
      </c>
      <c r="J19" s="89">
        <f>I19/G19*100</f>
        <v>12.308270676691729</v>
      </c>
      <c r="K19" s="41">
        <v>392.9</v>
      </c>
      <c r="L19" s="125">
        <v>38.8</v>
      </c>
      <c r="M19" s="92">
        <f>L19/K19*100</f>
        <v>9.875286332400101</v>
      </c>
      <c r="N19" s="25">
        <f>G19+K19</f>
        <v>1722.9</v>
      </c>
      <c r="O19" s="25">
        <f>I19+L19</f>
        <v>202.5</v>
      </c>
      <c r="P19" s="100">
        <f>O19/N19*100</f>
        <v>11.75343896917987</v>
      </c>
    </row>
    <row r="20" spans="1:16" ht="12.75" customHeight="1">
      <c r="A20" s="15" t="s">
        <v>13</v>
      </c>
      <c r="B20" s="16"/>
      <c r="C20" s="24">
        <f>C17-C18-C19</f>
        <v>3968.7000000000016</v>
      </c>
      <c r="D20" s="24">
        <f>D17-D18-D19</f>
        <v>0</v>
      </c>
      <c r="E20" s="24">
        <f>E17-E18-E19</f>
        <v>523.5</v>
      </c>
      <c r="F20" s="107">
        <f t="shared" si="0"/>
        <v>13.190717363368352</v>
      </c>
      <c r="G20" s="24">
        <f>G17-G18-G19</f>
        <v>720</v>
      </c>
      <c r="H20" s="24">
        <f>H17-H18-H19</f>
        <v>0</v>
      </c>
      <c r="I20" s="24">
        <f>I17-I18-I19</f>
        <v>142.40000000000003</v>
      </c>
      <c r="J20" s="89">
        <f>I20/G20*100</f>
        <v>19.777777777777782</v>
      </c>
      <c r="K20" s="41">
        <f>K17-K18-K19</f>
        <v>570.5000000000001</v>
      </c>
      <c r="L20" s="41">
        <f>L17-L18-L19</f>
        <v>148.8</v>
      </c>
      <c r="M20" s="92">
        <f>L20/K20*100</f>
        <v>26.08238387379491</v>
      </c>
      <c r="N20" s="25">
        <f>G20+K20</f>
        <v>1290.5</v>
      </c>
      <c r="O20" s="25">
        <f>I20+L20</f>
        <v>291.20000000000005</v>
      </c>
      <c r="P20" s="100">
        <f>O20/N20*100</f>
        <v>22.564897326617594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</v>
      </c>
      <c r="F21" s="107">
        <f t="shared" si="0"/>
        <v>0</v>
      </c>
      <c r="G21" s="69"/>
      <c r="H21" s="69"/>
      <c r="I21" s="70"/>
      <c r="J21" s="130"/>
      <c r="K21" s="69"/>
      <c r="L21" s="70"/>
      <c r="M21" s="12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103</v>
      </c>
      <c r="F22" s="106">
        <f t="shared" si="0"/>
        <v>21.75749894381073</v>
      </c>
      <c r="G22" s="69"/>
      <c r="H22" s="69"/>
      <c r="I22" s="70"/>
      <c r="J22" s="130"/>
      <c r="K22" s="69"/>
      <c r="L22" s="70"/>
      <c r="M22" s="12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79.1</v>
      </c>
      <c r="F23" s="107">
        <f t="shared" si="0"/>
        <v>21.92958136955919</v>
      </c>
      <c r="G23" s="69"/>
      <c r="H23" s="69"/>
      <c r="I23" s="70"/>
      <c r="J23" s="130"/>
      <c r="K23" s="69"/>
      <c r="L23" s="70"/>
      <c r="M23" s="12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23.9</v>
      </c>
      <c r="F24" s="107">
        <f t="shared" si="0"/>
        <v>21.926605504587155</v>
      </c>
      <c r="G24" s="69"/>
      <c r="H24" s="69"/>
      <c r="I24" s="70"/>
      <c r="J24" s="130"/>
      <c r="K24" s="69"/>
      <c r="L24" s="70"/>
      <c r="M24" s="12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2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71"/>
      <c r="I26" s="28">
        <v>43.5</v>
      </c>
      <c r="J26" s="87">
        <f aca="true" t="shared" si="1" ref="J26:J34">I26/G26*100</f>
        <v>93.54838709677419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43.5</v>
      </c>
      <c r="P26" s="100">
        <f aca="true" t="shared" si="5" ref="P26:P34">O26/N26*100</f>
        <v>93.54838709677419</v>
      </c>
    </row>
    <row r="27" spans="1:16" s="14" customFormat="1" ht="17.25" customHeight="1">
      <c r="A27" s="19" t="s">
        <v>25</v>
      </c>
      <c r="B27" s="20" t="s">
        <v>26</v>
      </c>
      <c r="C27" s="22">
        <v>193.6</v>
      </c>
      <c r="D27" s="21"/>
      <c r="E27" s="22">
        <v>0</v>
      </c>
      <c r="F27" s="107">
        <f t="shared" si="0"/>
        <v>0</v>
      </c>
      <c r="G27" s="22">
        <v>8.5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68.5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11977.4</v>
      </c>
      <c r="D28" s="21"/>
      <c r="E28" s="22">
        <v>1744.8</v>
      </c>
      <c r="F28" s="106">
        <f t="shared" si="0"/>
        <v>14.567435336550503</v>
      </c>
      <c r="G28" s="22">
        <v>359.9</v>
      </c>
      <c r="H28" s="22"/>
      <c r="I28" s="23">
        <v>117.6</v>
      </c>
      <c r="J28" s="87">
        <f t="shared" si="1"/>
        <v>32.67574326201723</v>
      </c>
      <c r="K28" s="22">
        <v>236.7</v>
      </c>
      <c r="L28" s="23">
        <v>31.7</v>
      </c>
      <c r="M28" s="91">
        <f t="shared" si="2"/>
        <v>13.392479932403885</v>
      </c>
      <c r="N28" s="12">
        <f t="shared" si="3"/>
        <v>596.5999999999999</v>
      </c>
      <c r="O28" s="12">
        <f t="shared" si="4"/>
        <v>149.29999999999998</v>
      </c>
      <c r="P28" s="100">
        <f t="shared" si="5"/>
        <v>25.025142474019447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211.3</v>
      </c>
      <c r="F29" s="106">
        <f t="shared" si="0"/>
        <v>25.00295822979529</v>
      </c>
      <c r="G29" s="22">
        <v>688.6</v>
      </c>
      <c r="H29" s="21"/>
      <c r="I29" s="23">
        <v>54.6</v>
      </c>
      <c r="J29" s="87">
        <f t="shared" si="1"/>
        <v>7.929131571304095</v>
      </c>
      <c r="K29" s="22">
        <v>156.5</v>
      </c>
      <c r="L29" s="23">
        <v>11.8</v>
      </c>
      <c r="M29" s="91">
        <f t="shared" si="2"/>
        <v>7.539936102236422</v>
      </c>
      <c r="N29" s="12">
        <f t="shared" si="3"/>
        <v>845.1</v>
      </c>
      <c r="O29" s="12">
        <f t="shared" si="4"/>
        <v>66.4</v>
      </c>
      <c r="P29" s="100">
        <f t="shared" si="5"/>
        <v>7.857058336291564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140.3</v>
      </c>
      <c r="F30" s="106">
        <f t="shared" si="0"/>
        <v>15.88182023998189</v>
      </c>
      <c r="G30" s="22">
        <v>4051.5</v>
      </c>
      <c r="H30" s="21"/>
      <c r="I30" s="23">
        <v>539.5</v>
      </c>
      <c r="J30" s="87">
        <f t="shared" si="1"/>
        <v>13.316055781809204</v>
      </c>
      <c r="K30" s="22">
        <v>82.5</v>
      </c>
      <c r="L30" s="23">
        <v>9.4</v>
      </c>
      <c r="M30" s="91">
        <f t="shared" si="2"/>
        <v>11.393939393939394</v>
      </c>
      <c r="N30" s="12">
        <f t="shared" si="3"/>
        <v>4134</v>
      </c>
      <c r="O30" s="12">
        <f t="shared" si="4"/>
        <v>548.9</v>
      </c>
      <c r="P30" s="100">
        <f t="shared" si="5"/>
        <v>13.277697145621673</v>
      </c>
    </row>
    <row r="31" spans="1:16" s="14" customFormat="1" ht="22.5">
      <c r="A31" s="19" t="s">
        <v>33</v>
      </c>
      <c r="B31" s="20" t="s">
        <v>34</v>
      </c>
      <c r="C31" s="22">
        <v>30083.3</v>
      </c>
      <c r="D31" s="21"/>
      <c r="E31" s="22">
        <v>2769.3</v>
      </c>
      <c r="F31" s="106">
        <f t="shared" si="0"/>
        <v>9.20543956281392</v>
      </c>
      <c r="G31" s="22">
        <v>3127.5</v>
      </c>
      <c r="H31" s="21"/>
      <c r="I31" s="23">
        <v>734.8</v>
      </c>
      <c r="J31" s="87">
        <f t="shared" si="1"/>
        <v>23.494804156674657</v>
      </c>
      <c r="K31" s="22">
        <v>3657.2</v>
      </c>
      <c r="L31" s="23">
        <v>1411.4</v>
      </c>
      <c r="M31" s="91">
        <f t="shared" si="2"/>
        <v>38.59236574428525</v>
      </c>
      <c r="N31" s="12">
        <f t="shared" si="3"/>
        <v>6784.7</v>
      </c>
      <c r="O31" s="12">
        <f t="shared" si="4"/>
        <v>2146.2</v>
      </c>
      <c r="P31" s="100">
        <f t="shared" si="5"/>
        <v>31.632938818223355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1163.3</v>
      </c>
      <c r="H32" s="21"/>
      <c r="I32" s="23">
        <v>179.6</v>
      </c>
      <c r="J32" s="87">
        <f t="shared" si="1"/>
        <v>15.438837789048396</v>
      </c>
      <c r="K32" s="22">
        <v>8510.4</v>
      </c>
      <c r="L32" s="23">
        <v>1207.1</v>
      </c>
      <c r="M32" s="91">
        <f t="shared" si="2"/>
        <v>14.183822147020116</v>
      </c>
      <c r="N32" s="12">
        <f t="shared" si="3"/>
        <v>9673.699999999999</v>
      </c>
      <c r="O32" s="12">
        <f t="shared" si="4"/>
        <v>1386.6999999999998</v>
      </c>
      <c r="P32" s="100">
        <f t="shared" si="5"/>
        <v>14.334742652759545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125477.8</v>
      </c>
      <c r="D34" s="72"/>
      <c r="E34" s="22">
        <v>19908.1</v>
      </c>
      <c r="F34" s="106">
        <f t="shared" si="0"/>
        <v>15.865834434457726</v>
      </c>
      <c r="G34" s="22"/>
      <c r="H34" s="22"/>
      <c r="I34" s="22"/>
      <c r="J34" s="87" t="e">
        <f t="shared" si="1"/>
        <v>#DIV/0!</v>
      </c>
      <c r="K34" s="22"/>
      <c r="L34" s="2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74067.5</v>
      </c>
      <c r="D35" s="131">
        <f>D40+D48+D63</f>
        <v>0</v>
      </c>
      <c r="E35" s="24">
        <f>E40+E48+E63+E56</f>
        <v>10906.7</v>
      </c>
      <c r="F35" s="107">
        <f t="shared" si="0"/>
        <v>14.725351874978907</v>
      </c>
      <c r="G35" s="69"/>
      <c r="H35" s="69"/>
      <c r="I35" s="70"/>
      <c r="J35" s="88"/>
      <c r="K35" s="69"/>
      <c r="L35" s="70"/>
      <c r="M35" s="12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22361.6</v>
      </c>
      <c r="D36" s="131">
        <f>D41+D49+D64</f>
        <v>0</v>
      </c>
      <c r="E36" s="24">
        <f>E41+E49+E64+E57</f>
        <v>4065.1000000000004</v>
      </c>
      <c r="F36" s="107">
        <f t="shared" si="0"/>
        <v>18.178931740125932</v>
      </c>
      <c r="G36" s="69"/>
      <c r="H36" s="69"/>
      <c r="I36" s="70"/>
      <c r="J36" s="88"/>
      <c r="K36" s="69"/>
      <c r="L36" s="70"/>
      <c r="M36" s="12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29048.700000000004</v>
      </c>
      <c r="D37" s="131">
        <f>D34-D35-D36</f>
        <v>0</v>
      </c>
      <c r="E37" s="24">
        <f>E34-E35-E36</f>
        <v>4936.299999999997</v>
      </c>
      <c r="F37" s="107">
        <f t="shared" si="0"/>
        <v>16.993187302702005</v>
      </c>
      <c r="G37" s="69"/>
      <c r="H37" s="69"/>
      <c r="I37" s="70"/>
      <c r="J37" s="88"/>
      <c r="K37" s="69"/>
      <c r="L37" s="70"/>
      <c r="M37" s="12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2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27812.5</v>
      </c>
      <c r="D39" s="21"/>
      <c r="E39" s="21">
        <v>4173.7</v>
      </c>
      <c r="F39" s="106">
        <f aca="true" t="shared" si="6" ref="F39:F71">E39/C39*100</f>
        <v>15.006561797752807</v>
      </c>
      <c r="G39" s="69"/>
      <c r="H39" s="69"/>
      <c r="I39" s="70"/>
      <c r="J39" s="88"/>
      <c r="K39" s="69"/>
      <c r="L39" s="70"/>
      <c r="M39" s="132"/>
      <c r="N39" s="21"/>
      <c r="O39" s="21"/>
      <c r="P39" s="102"/>
    </row>
    <row r="40" spans="1:16" ht="12.75">
      <c r="A40" s="15" t="s">
        <v>46</v>
      </c>
      <c r="B40" s="20"/>
      <c r="C40" s="24">
        <v>14336.7</v>
      </c>
      <c r="D40" s="17"/>
      <c r="E40" s="24">
        <v>1894.6</v>
      </c>
      <c r="F40" s="107">
        <f t="shared" si="6"/>
        <v>13.21503553816429</v>
      </c>
      <c r="G40" s="69"/>
      <c r="H40" s="69"/>
      <c r="I40" s="70"/>
      <c r="J40" s="88"/>
      <c r="K40" s="69"/>
      <c r="L40" s="70"/>
      <c r="M40" s="129"/>
      <c r="N40" s="17"/>
      <c r="O40" s="17"/>
      <c r="P40" s="101"/>
    </row>
    <row r="41" spans="1:16" ht="12.75">
      <c r="A41" s="15" t="s">
        <v>19</v>
      </c>
      <c r="B41" s="20"/>
      <c r="C41" s="17">
        <v>4330.2</v>
      </c>
      <c r="D41" s="17"/>
      <c r="E41" s="24">
        <v>839.9</v>
      </c>
      <c r="F41" s="107">
        <f t="shared" si="6"/>
        <v>19.396332732899175</v>
      </c>
      <c r="G41" s="69"/>
      <c r="H41" s="69"/>
      <c r="I41" s="70"/>
      <c r="J41" s="88"/>
      <c r="K41" s="69"/>
      <c r="L41" s="70"/>
      <c r="M41" s="12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9145.599999999999</v>
      </c>
      <c r="D42" s="24">
        <f>D39-D40-D41</f>
        <v>0</v>
      </c>
      <c r="E42" s="24">
        <f>E39-E40-E41</f>
        <v>1439.1999999999998</v>
      </c>
      <c r="F42" s="107">
        <f t="shared" si="6"/>
        <v>15.736529041287614</v>
      </c>
      <c r="G42" s="69"/>
      <c r="H42" s="69"/>
      <c r="I42" s="70"/>
      <c r="J42" s="88"/>
      <c r="K42" s="69"/>
      <c r="L42" s="70"/>
      <c r="M42" s="129"/>
      <c r="N42" s="17"/>
      <c r="O42" s="17"/>
      <c r="P42" s="101"/>
    </row>
    <row r="43" spans="1:16" ht="22.5">
      <c r="A43" s="30" t="s">
        <v>86</v>
      </c>
      <c r="B43" s="31"/>
      <c r="C43" s="126">
        <v>9641.2</v>
      </c>
      <c r="D43" s="134"/>
      <c r="E43" s="126">
        <v>1446.3</v>
      </c>
      <c r="F43" s="106">
        <f t="shared" si="6"/>
        <v>15.001244658341284</v>
      </c>
      <c r="G43" s="69"/>
      <c r="H43" s="69"/>
      <c r="I43" s="70"/>
      <c r="J43" s="88"/>
      <c r="K43" s="69"/>
      <c r="L43" s="70"/>
      <c r="M43" s="135"/>
      <c r="N43" s="82"/>
      <c r="O43" s="82"/>
      <c r="P43" s="103"/>
    </row>
    <row r="44" spans="1:16" ht="12.75">
      <c r="A44" s="39" t="s">
        <v>49</v>
      </c>
      <c r="B44" s="40"/>
      <c r="C44" s="41">
        <v>7175.7</v>
      </c>
      <c r="D44" s="45"/>
      <c r="E44" s="34">
        <v>967.2</v>
      </c>
      <c r="F44" s="106">
        <f t="shared" si="6"/>
        <v>13.478824365567124</v>
      </c>
      <c r="G44" s="69"/>
      <c r="H44" s="69"/>
      <c r="I44" s="70"/>
      <c r="J44" s="88"/>
      <c r="K44" s="69"/>
      <c r="L44" s="70"/>
      <c r="M44" s="135"/>
      <c r="N44" s="82"/>
      <c r="O44" s="82"/>
      <c r="P44" s="103"/>
    </row>
    <row r="45" spans="1:16" ht="12.75">
      <c r="A45" s="39" t="s">
        <v>50</v>
      </c>
      <c r="B45" s="40"/>
      <c r="C45" s="41">
        <v>2167.6</v>
      </c>
      <c r="D45" s="45"/>
      <c r="E45" s="41">
        <v>431.2</v>
      </c>
      <c r="F45" s="106">
        <f t="shared" si="6"/>
        <v>19.892969182505997</v>
      </c>
      <c r="G45" s="69"/>
      <c r="H45" s="69"/>
      <c r="I45" s="70"/>
      <c r="J45" s="88"/>
      <c r="K45" s="69"/>
      <c r="L45" s="70"/>
      <c r="M45" s="135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297.900000000001</v>
      </c>
      <c r="D46" s="45">
        <f>D43-D44-D45</f>
        <v>0</v>
      </c>
      <c r="E46" s="34">
        <f>E43-E44-E45</f>
        <v>47.89999999999992</v>
      </c>
      <c r="F46" s="106">
        <f t="shared" si="6"/>
        <v>16.079221215172794</v>
      </c>
      <c r="G46" s="69"/>
      <c r="H46" s="69"/>
      <c r="I46" s="70"/>
      <c r="J46" s="88"/>
      <c r="K46" s="69"/>
      <c r="L46" s="70"/>
      <c r="M46" s="135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81793.3</v>
      </c>
      <c r="D47" s="21"/>
      <c r="E47" s="22">
        <v>13184.7</v>
      </c>
      <c r="F47" s="106">
        <f t="shared" si="6"/>
        <v>16.119535463173634</v>
      </c>
      <c r="G47" s="69"/>
      <c r="H47" s="69"/>
      <c r="I47" s="70"/>
      <c r="J47" s="88"/>
      <c r="K47" s="69"/>
      <c r="L47" s="70"/>
      <c r="M47" s="132"/>
      <c r="N47" s="21"/>
      <c r="O47" s="21"/>
      <c r="P47" s="102"/>
    </row>
    <row r="48" spans="1:16" ht="12.75">
      <c r="A48" s="15" t="s">
        <v>11</v>
      </c>
      <c r="B48" s="16"/>
      <c r="C48" s="24">
        <v>51348.6</v>
      </c>
      <c r="D48" s="17"/>
      <c r="E48" s="24">
        <v>7796.1</v>
      </c>
      <c r="F48" s="107">
        <f t="shared" si="6"/>
        <v>15.182692420046507</v>
      </c>
      <c r="G48" s="69"/>
      <c r="H48" s="69"/>
      <c r="I48" s="70"/>
      <c r="J48" s="88"/>
      <c r="K48" s="69"/>
      <c r="L48" s="70"/>
      <c r="M48" s="129"/>
      <c r="N48" s="17"/>
      <c r="O48" s="17"/>
      <c r="P48" s="101"/>
    </row>
    <row r="49" spans="1:16" ht="12.75">
      <c r="A49" s="15" t="s">
        <v>19</v>
      </c>
      <c r="B49" s="16"/>
      <c r="C49" s="17">
        <v>15506.4</v>
      </c>
      <c r="D49" s="17"/>
      <c r="E49" s="24">
        <v>2736.3</v>
      </c>
      <c r="F49" s="107">
        <f t="shared" si="6"/>
        <v>17.64626218851571</v>
      </c>
      <c r="G49" s="69"/>
      <c r="H49" s="69"/>
      <c r="I49" s="70"/>
      <c r="J49" s="88"/>
      <c r="K49" s="69"/>
      <c r="L49" s="70"/>
      <c r="M49" s="12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14938.300000000005</v>
      </c>
      <c r="D50" s="24">
        <f>D47-D48-D49</f>
        <v>0</v>
      </c>
      <c r="E50" s="24">
        <f>E47-E48-E49</f>
        <v>2652.3</v>
      </c>
      <c r="F50" s="106">
        <f t="shared" si="6"/>
        <v>17.7550323664674</v>
      </c>
      <c r="G50" s="69"/>
      <c r="H50" s="69"/>
      <c r="I50" s="70"/>
      <c r="J50" s="88"/>
      <c r="K50" s="69"/>
      <c r="L50" s="70"/>
      <c r="M50" s="135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56812</v>
      </c>
      <c r="D51" s="127"/>
      <c r="E51" s="126">
        <v>8581.7</v>
      </c>
      <c r="F51" s="106">
        <f t="shared" si="6"/>
        <v>15.105435471379286</v>
      </c>
      <c r="G51" s="45"/>
      <c r="H51" s="45"/>
      <c r="I51" s="74"/>
      <c r="J51" s="88"/>
      <c r="K51" s="45"/>
      <c r="L51" s="74"/>
      <c r="M51" s="13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42774.3</v>
      </c>
      <c r="D52" s="34"/>
      <c r="E52" s="34">
        <v>6356.4</v>
      </c>
      <c r="F52" s="107">
        <f t="shared" si="6"/>
        <v>14.860325008240928</v>
      </c>
      <c r="G52" s="45"/>
      <c r="H52" s="45"/>
      <c r="I52" s="74"/>
      <c r="J52" s="88"/>
      <c r="K52" s="45"/>
      <c r="L52" s="74"/>
      <c r="M52" s="135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12917.1</v>
      </c>
      <c r="D53" s="34"/>
      <c r="E53" s="41">
        <v>2180.1</v>
      </c>
      <c r="F53" s="107">
        <f t="shared" si="6"/>
        <v>16.877627331212114</v>
      </c>
      <c r="G53" s="45"/>
      <c r="H53" s="45"/>
      <c r="I53" s="74"/>
      <c r="J53" s="88"/>
      <c r="K53" s="45"/>
      <c r="L53" s="74"/>
      <c r="M53" s="135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1120.5999999999967</v>
      </c>
      <c r="D54" s="34">
        <f>D51-D52-D53</f>
        <v>0</v>
      </c>
      <c r="E54" s="34">
        <f>E51-E52-E53</f>
        <v>45.20000000000118</v>
      </c>
      <c r="F54" s="107">
        <f t="shared" si="6"/>
        <v>4.033553453507167</v>
      </c>
      <c r="G54" s="45"/>
      <c r="H54" s="45"/>
      <c r="I54" s="74"/>
      <c r="J54" s="88"/>
      <c r="K54" s="45"/>
      <c r="L54" s="74"/>
      <c r="M54" s="135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14398.5</v>
      </c>
      <c r="D55" s="133"/>
      <c r="E55" s="33">
        <v>2433.8</v>
      </c>
      <c r="F55" s="106">
        <f t="shared" si="6"/>
        <v>16.903149633642396</v>
      </c>
      <c r="G55" s="45"/>
      <c r="H55" s="45"/>
      <c r="I55" s="74"/>
      <c r="J55" s="88"/>
      <c r="K55" s="45"/>
      <c r="L55" s="74"/>
      <c r="M55" s="135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7803.7</v>
      </c>
      <c r="D56" s="45"/>
      <c r="E56" s="34">
        <v>1147.2</v>
      </c>
      <c r="F56" s="106">
        <f t="shared" si="6"/>
        <v>14.700718889757425</v>
      </c>
      <c r="G56" s="45"/>
      <c r="H56" s="45"/>
      <c r="I56" s="74"/>
      <c r="J56" s="88"/>
      <c r="K56" s="45"/>
      <c r="L56" s="74"/>
      <c r="M56" s="135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2350.2</v>
      </c>
      <c r="D57" s="45"/>
      <c r="E57" s="34">
        <v>464.8</v>
      </c>
      <c r="F57" s="106">
        <f t="shared" si="6"/>
        <v>19.777040251893457</v>
      </c>
      <c r="G57" s="45"/>
      <c r="H57" s="45"/>
      <c r="I57" s="74"/>
      <c r="J57" s="88"/>
      <c r="K57" s="45"/>
      <c r="L57" s="74"/>
      <c r="M57" s="135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4244.6</v>
      </c>
      <c r="D58" s="45">
        <f>D55-D56-D57</f>
        <v>0</v>
      </c>
      <c r="E58" s="34">
        <f>E55-E56-E57</f>
        <v>821.8000000000002</v>
      </c>
      <c r="F58" s="106">
        <f t="shared" si="6"/>
        <v>19.361070536681904</v>
      </c>
      <c r="G58" s="45"/>
      <c r="H58" s="45"/>
      <c r="I58" s="74"/>
      <c r="J58" s="88"/>
      <c r="K58" s="45"/>
      <c r="L58" s="74"/>
      <c r="M58" s="135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1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714</v>
      </c>
      <c r="D60" s="33"/>
      <c r="E60" s="32">
        <v>16.7</v>
      </c>
      <c r="F60" s="106">
        <f t="shared" si="6"/>
        <v>2.338935574229692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714</v>
      </c>
      <c r="D61" s="41">
        <f>D60</f>
        <v>0</v>
      </c>
      <c r="E61" s="41">
        <f>E60</f>
        <v>16.7</v>
      </c>
      <c r="F61" s="107">
        <f t="shared" si="6"/>
        <v>2.338935574229692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759.5</v>
      </c>
      <c r="D62" s="33"/>
      <c r="E62" s="33">
        <v>99.1</v>
      </c>
      <c r="F62" s="106">
        <f t="shared" si="6"/>
        <v>13.04805793285056</v>
      </c>
      <c r="G62" s="34"/>
      <c r="H62" s="34"/>
      <c r="I62" s="35"/>
      <c r="J62" s="111"/>
      <c r="K62" s="34"/>
      <c r="L62" s="35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578.5</v>
      </c>
      <c r="D63" s="34"/>
      <c r="E63" s="41">
        <v>68.8</v>
      </c>
      <c r="F63" s="107">
        <f t="shared" si="6"/>
        <v>11.892826274848746</v>
      </c>
      <c r="G63" s="34"/>
      <c r="H63" s="34"/>
      <c r="I63" s="35"/>
      <c r="J63" s="112"/>
      <c r="K63" s="34"/>
      <c r="L63" s="35"/>
      <c r="M63" s="118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174.8</v>
      </c>
      <c r="D64" s="34"/>
      <c r="E64" s="41">
        <v>24.1</v>
      </c>
      <c r="F64" s="107">
        <f t="shared" si="6"/>
        <v>13.787185354691076</v>
      </c>
      <c r="G64" s="34"/>
      <c r="H64" s="34"/>
      <c r="I64" s="35"/>
      <c r="J64" s="112"/>
      <c r="K64" s="34"/>
      <c r="L64" s="35"/>
      <c r="M64" s="118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6.199999999999989</v>
      </c>
      <c r="D65" s="41">
        <f>D62-D63-D64</f>
        <v>0</v>
      </c>
      <c r="E65" s="41">
        <f>E62-E63-E64</f>
        <v>6.199999999999996</v>
      </c>
      <c r="F65" s="107">
        <f t="shared" si="6"/>
        <v>100.00000000000011</v>
      </c>
      <c r="G65" s="34"/>
      <c r="H65" s="34"/>
      <c r="I65" s="35"/>
      <c r="J65" s="112"/>
      <c r="K65" s="34"/>
      <c r="L65" s="35"/>
      <c r="M65" s="118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30681.7</v>
      </c>
      <c r="D66" s="21"/>
      <c r="E66" s="22">
        <v>5346.8</v>
      </c>
      <c r="F66" s="106">
        <f t="shared" si="6"/>
        <v>17.426674532375976</v>
      </c>
      <c r="G66" s="22">
        <v>4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9</v>
      </c>
      <c r="O66" s="12">
        <f>I66+L66</f>
        <v>3</v>
      </c>
      <c r="P66" s="100">
        <f>O66/N66*100</f>
        <v>33.33333333333333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17732.5</v>
      </c>
      <c r="D67" s="17"/>
      <c r="E67" s="24">
        <v>2377.7</v>
      </c>
      <c r="F67" s="107">
        <f t="shared" si="6"/>
        <v>13.408712815451853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5341.4</v>
      </c>
      <c r="D68" s="24"/>
      <c r="E68" s="24">
        <v>1140.8</v>
      </c>
      <c r="F68" s="107">
        <f t="shared" si="6"/>
        <v>21.357696484067848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7607.800000000001</v>
      </c>
      <c r="D69" s="24">
        <f>D66-D67-D68</f>
        <v>0</v>
      </c>
      <c r="E69" s="24">
        <f>E66-E67-E68</f>
        <v>1828.3000000000004</v>
      </c>
      <c r="F69" s="107">
        <f t="shared" si="6"/>
        <v>24.031914613948842</v>
      </c>
      <c r="G69" s="24">
        <f>G66-I70</f>
        <v>4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9</v>
      </c>
      <c r="O69" s="12">
        <f>I69+L69</f>
        <v>3</v>
      </c>
      <c r="P69" s="100">
        <f>O69/N69*100</f>
        <v>33.33333333333333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8.5</v>
      </c>
      <c r="F70" s="107">
        <f t="shared" si="6"/>
        <v>31.48148148148148</v>
      </c>
      <c r="G70" s="71"/>
      <c r="H70" s="71"/>
      <c r="I70" s="73"/>
      <c r="J70" s="90"/>
      <c r="K70" s="71"/>
      <c r="L70" s="73"/>
      <c r="M70" s="132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21510</v>
      </c>
      <c r="D71" s="22"/>
      <c r="E71" s="22">
        <v>4967.9</v>
      </c>
      <c r="F71" s="106">
        <f t="shared" si="6"/>
        <v>23.09576940957694</v>
      </c>
      <c r="G71" s="22">
        <v>981.1</v>
      </c>
      <c r="H71" s="22"/>
      <c r="I71" s="22">
        <v>96.3</v>
      </c>
      <c r="J71" s="91">
        <f>I71/G71*100</f>
        <v>9.815513199469981</v>
      </c>
      <c r="K71" s="22">
        <v>110</v>
      </c>
      <c r="L71" s="22">
        <v>17.5</v>
      </c>
      <c r="M71" s="91">
        <f>L71/K71*100</f>
        <v>15.909090909090908</v>
      </c>
      <c r="N71" s="12">
        <f>G71+K71</f>
        <v>1091.1</v>
      </c>
      <c r="O71" s="12">
        <f>I71+L71</f>
        <v>113.8</v>
      </c>
      <c r="P71" s="100">
        <f>O71/N71*100</f>
        <v>10.429841444413896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163.4</v>
      </c>
      <c r="F73" s="107">
        <f aca="true" t="shared" si="7" ref="F73:F80">E73/C73*100</f>
        <v>27.680840250719974</v>
      </c>
      <c r="G73" s="24">
        <v>981.1</v>
      </c>
      <c r="H73" s="24"/>
      <c r="I73" s="26">
        <v>96.3</v>
      </c>
      <c r="J73" s="92">
        <f>I73/G73*100</f>
        <v>9.815513199469981</v>
      </c>
      <c r="K73" s="24">
        <v>110</v>
      </c>
      <c r="L73" s="26">
        <v>17.5</v>
      </c>
      <c r="M73" s="91">
        <f>L73/K73*100</f>
        <v>15.909090909090908</v>
      </c>
      <c r="N73" s="12">
        <f>G73+K73</f>
        <v>1091.1</v>
      </c>
      <c r="O73" s="12">
        <f>I73+L73</f>
        <v>113.8</v>
      </c>
      <c r="P73" s="100">
        <f>O73/N73*100</f>
        <v>10.429841444413896</v>
      </c>
    </row>
    <row r="74" spans="1:16" ht="12.75">
      <c r="A74" s="15" t="s">
        <v>67</v>
      </c>
      <c r="B74" s="16" t="s">
        <v>68</v>
      </c>
      <c r="C74" s="24">
        <v>6950</v>
      </c>
      <c r="D74" s="17"/>
      <c r="E74" s="24">
        <v>3192.1</v>
      </c>
      <c r="F74" s="107">
        <f t="shared" si="7"/>
        <v>45.929496402877696</v>
      </c>
      <c r="G74" s="24"/>
      <c r="H74" s="24"/>
      <c r="I74" s="26"/>
      <c r="J74" s="92"/>
      <c r="K74" s="24"/>
      <c r="L74" s="26"/>
      <c r="M74" s="91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13969.7</v>
      </c>
      <c r="D75" s="17"/>
      <c r="E75" s="24">
        <v>1612.4</v>
      </c>
      <c r="F75" s="107">
        <f t="shared" si="7"/>
        <v>11.54212330973464</v>
      </c>
      <c r="G75" s="24"/>
      <c r="H75" s="24"/>
      <c r="I75" s="26"/>
      <c r="J75" s="92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35.4</v>
      </c>
      <c r="F76" s="106">
        <f t="shared" si="7"/>
        <v>41.843971631205676</v>
      </c>
      <c r="G76" s="22">
        <v>694.3</v>
      </c>
      <c r="H76" s="22"/>
      <c r="I76" s="23">
        <v>2.8</v>
      </c>
      <c r="J76" s="91">
        <f>I76/G76*100</f>
        <v>0.4032838830476739</v>
      </c>
      <c r="K76" s="22"/>
      <c r="L76" s="23"/>
      <c r="M76" s="91" t="e">
        <f>L76/K76*100</f>
        <v>#DIV/0!</v>
      </c>
      <c r="N76" s="12">
        <f>G76+K76</f>
        <v>694.3</v>
      </c>
      <c r="O76" s="12">
        <f>I76+L76</f>
        <v>2.8</v>
      </c>
      <c r="P76" s="100">
        <f>O76/N76*100</f>
        <v>0.4032838830476739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85</v>
      </c>
      <c r="F77" s="106">
        <f t="shared" si="7"/>
        <v>11.336356361696453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13234.2</v>
      </c>
      <c r="D78" s="52"/>
      <c r="E78" s="13">
        <v>2487.5</v>
      </c>
      <c r="F78" s="106">
        <f t="shared" si="7"/>
        <v>18.795998246966192</v>
      </c>
      <c r="G78" s="121"/>
      <c r="H78" s="121"/>
      <c r="I78" s="122"/>
      <c r="J78" s="110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123"/>
      <c r="D79" s="123"/>
      <c r="E79" s="123"/>
      <c r="F79" s="124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260132.1</v>
      </c>
      <c r="D80" s="58">
        <f>D78+D77+D76+D71+D70+D66+D34+D33+D32+D31+D30+D29+D7</f>
        <v>0</v>
      </c>
      <c r="E80" s="58">
        <f>E78+E77+E76+E71+E70+E66+E34+E33+E32+E31+E30+E29+E7</f>
        <v>41081.8</v>
      </c>
      <c r="F80" s="109">
        <f t="shared" si="7"/>
        <v>15.792668417315664</v>
      </c>
      <c r="G80" s="58">
        <f>G78+G77+G76+G71+G70+G66+G59+G34+G33+G32+G31+G30+G29+G7</f>
        <v>21559.6</v>
      </c>
      <c r="H80" s="58">
        <f>H78+H77+H76+H71+H70+H66+H34+H33+H32+H31+H30+H29+H7</f>
        <v>0</v>
      </c>
      <c r="I80" s="58">
        <f>I78+I77+I76+I71+I70+I66+I59+I34+I33+I32+I31+I30+I29+I7</f>
        <v>3259</v>
      </c>
      <c r="J80" s="95">
        <f>I80/G80*100</f>
        <v>15.116235922744393</v>
      </c>
      <c r="K80" s="58">
        <f>K78+K77+K76+K71+K70+K66+K59+K34+K33+K32+K31+K30+K29+K7</f>
        <v>15586.999999999998</v>
      </c>
      <c r="L80" s="85">
        <f>L78+L77+L76+L71+L70+L66+L34+L33+L32+L31+L30+L29+L7</f>
        <v>3105.1000000000004</v>
      </c>
      <c r="M80" s="98">
        <f>L80/K80*100</f>
        <v>19.921088086225705</v>
      </c>
      <c r="N80" s="59">
        <f>G80+K80</f>
        <v>37146.6</v>
      </c>
      <c r="O80" s="113">
        <f>I80+L80</f>
        <v>6364.1</v>
      </c>
      <c r="P80" s="115">
        <f>O80/N80*100</f>
        <v>17.132388966957947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7" activePane="bottomLeft" state="frozen"/>
      <selection pane="topLeft" activeCell="A1" sqref="A1"/>
      <selection pane="bottomLeft" activeCell="S57" sqref="S57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 customHeight="1">
      <c r="A3" s="152" t="s">
        <v>92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53"/>
      <c r="B5" s="155"/>
      <c r="C5" s="159" t="s">
        <v>1</v>
      </c>
      <c r="D5" s="160"/>
      <c r="E5" s="160"/>
      <c r="F5" s="161"/>
      <c r="G5" s="157" t="s">
        <v>82</v>
      </c>
      <c r="H5" s="158"/>
      <c r="I5" s="158"/>
      <c r="J5" s="158"/>
      <c r="K5" s="147" t="s">
        <v>81</v>
      </c>
      <c r="L5" s="148"/>
      <c r="M5" s="148"/>
      <c r="N5" s="149" t="s">
        <v>83</v>
      </c>
      <c r="O5" s="150"/>
      <c r="P5" s="151"/>
    </row>
    <row r="6" spans="1:16" s="9" customFormat="1" ht="50.25" customHeight="1" thickBot="1">
      <c r="A6" s="154"/>
      <c r="B6" s="156"/>
      <c r="C6" s="6" t="s">
        <v>2</v>
      </c>
      <c r="D6" s="7" t="s">
        <v>3</v>
      </c>
      <c r="E6" s="7" t="s">
        <v>93</v>
      </c>
      <c r="F6" s="105" t="s">
        <v>4</v>
      </c>
      <c r="G6" s="7" t="s">
        <v>5</v>
      </c>
      <c r="H6" s="7" t="s">
        <v>3</v>
      </c>
      <c r="I6" s="8" t="s">
        <v>93</v>
      </c>
      <c r="J6" s="76" t="s">
        <v>4</v>
      </c>
      <c r="K6" s="77" t="s">
        <v>5</v>
      </c>
      <c r="L6" s="78" t="s">
        <v>93</v>
      </c>
      <c r="M6" s="76" t="s">
        <v>4</v>
      </c>
      <c r="N6" s="77" t="s">
        <v>5</v>
      </c>
      <c r="O6" s="81" t="s">
        <v>93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36555.200000000004</v>
      </c>
      <c r="D7" s="12">
        <f>D9+D13+D17+D21+D26+D27+D28+D22</f>
        <v>0</v>
      </c>
      <c r="E7" s="12">
        <f>E9+E13+E17+E21+E26+E27+E28+E22</f>
        <v>7981.599999999999</v>
      </c>
      <c r="F7" s="106">
        <f>E7/C7*100</f>
        <v>21.834376504573903</v>
      </c>
      <c r="G7" s="12">
        <f>G9+G13+G17+G21+G26+G27+G28+G22</f>
        <v>10983.800000000001</v>
      </c>
      <c r="H7" s="12">
        <f>H9+H13+H17+H21+H26+H27+H28+H22</f>
        <v>0</v>
      </c>
      <c r="I7" s="12">
        <f>I9+I13+I17+I21+I26+I27+I28+I22</f>
        <v>2614.1</v>
      </c>
      <c r="J7" s="87">
        <f>I7/G7*100</f>
        <v>23.79959576831333</v>
      </c>
      <c r="K7" s="12">
        <f>K9+K13+K17+K21+K26+K27+K28+K22</f>
        <v>3065.4</v>
      </c>
      <c r="L7" s="12">
        <f>L9+L13+L17+L21+L26+L27+L28+L22</f>
        <v>681.8</v>
      </c>
      <c r="M7" s="87">
        <f>L7/K7*100</f>
        <v>22.24179552423827</v>
      </c>
      <c r="N7" s="12">
        <f>G7+K7</f>
        <v>14049.2</v>
      </c>
      <c r="O7" s="12">
        <f>I7+L7</f>
        <v>3295.8999999999996</v>
      </c>
      <c r="P7" s="100">
        <f>O7/N7*100</f>
        <v>23.45969877288386</v>
      </c>
    </row>
    <row r="8" spans="1:16" ht="12.75">
      <c r="A8" s="15" t="s">
        <v>8</v>
      </c>
      <c r="B8" s="16"/>
      <c r="C8" s="69"/>
      <c r="D8" s="69"/>
      <c r="E8" s="69"/>
      <c r="F8" s="128"/>
      <c r="G8" s="69"/>
      <c r="H8" s="69"/>
      <c r="I8" s="70"/>
      <c r="J8" s="88"/>
      <c r="K8" s="17"/>
      <c r="L8" s="18"/>
      <c r="M8" s="119"/>
      <c r="N8" s="69"/>
      <c r="O8" s="69"/>
      <c r="P8" s="137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183</v>
      </c>
      <c r="F9" s="106">
        <f aca="true" t="shared" si="0" ref="F9:F37">E9/C9*100</f>
        <v>20.25008299214341</v>
      </c>
      <c r="G9" s="22">
        <v>3841.2</v>
      </c>
      <c r="H9" s="22"/>
      <c r="I9" s="22">
        <v>849.5</v>
      </c>
      <c r="J9" s="89">
        <f>I9/G9*100</f>
        <v>22.115484744350724</v>
      </c>
      <c r="K9" s="22">
        <v>504.3</v>
      </c>
      <c r="L9" s="22">
        <v>161.5</v>
      </c>
      <c r="M9" s="91">
        <f>L9/K9*100</f>
        <v>32.02458853856831</v>
      </c>
      <c r="N9" s="12">
        <f>G9+K9</f>
        <v>4345.5</v>
      </c>
      <c r="O9" s="12">
        <f>I9+L9</f>
        <v>1011</v>
      </c>
      <c r="P9" s="100">
        <f>O9/N9*100</f>
        <v>23.26544701415257</v>
      </c>
    </row>
    <row r="10" spans="1:16" ht="12.75">
      <c r="A10" s="15" t="s">
        <v>11</v>
      </c>
      <c r="B10" s="16"/>
      <c r="C10" s="17">
        <v>694.1</v>
      </c>
      <c r="D10" s="17"/>
      <c r="E10" s="24">
        <v>147.8</v>
      </c>
      <c r="F10" s="107">
        <f t="shared" si="0"/>
        <v>21.29376170580608</v>
      </c>
      <c r="G10" s="24">
        <v>2967.6</v>
      </c>
      <c r="H10" s="17"/>
      <c r="I10" s="26">
        <v>664.1</v>
      </c>
      <c r="J10" s="89">
        <f>I10/G10*100</f>
        <v>22.37835287774633</v>
      </c>
      <c r="K10" s="24">
        <v>387.3</v>
      </c>
      <c r="L10" s="26">
        <v>135.4</v>
      </c>
      <c r="M10" s="91">
        <f>L10/K10*100</f>
        <v>34.95997934417764</v>
      </c>
      <c r="N10" s="25">
        <f>G10+K10</f>
        <v>3354.9</v>
      </c>
      <c r="O10" s="25">
        <f>I10+L10</f>
        <v>799.5</v>
      </c>
      <c r="P10" s="100">
        <f>O10/N10*100</f>
        <v>23.83081462934812</v>
      </c>
    </row>
    <row r="11" spans="1:16" ht="12.75">
      <c r="A11" s="15" t="s">
        <v>12</v>
      </c>
      <c r="B11" s="16"/>
      <c r="C11" s="17">
        <v>209.6</v>
      </c>
      <c r="D11" s="17"/>
      <c r="E11" s="24">
        <v>35.2</v>
      </c>
      <c r="F11" s="107">
        <f t="shared" si="0"/>
        <v>16.793893129770996</v>
      </c>
      <c r="G11" s="17">
        <v>873.6</v>
      </c>
      <c r="H11" s="17"/>
      <c r="I11" s="26">
        <v>185.4</v>
      </c>
      <c r="J11" s="89">
        <f>I11/G11*100</f>
        <v>21.22252747252747</v>
      </c>
      <c r="K11" s="17">
        <v>117</v>
      </c>
      <c r="L11" s="26">
        <v>26.1</v>
      </c>
      <c r="M11" s="91">
        <f>L11/K11*100</f>
        <v>22.30769230769231</v>
      </c>
      <c r="N11" s="25">
        <f>G11+K11</f>
        <v>990.6</v>
      </c>
      <c r="O11" s="25">
        <f>I11+L11</f>
        <v>211.5</v>
      </c>
      <c r="P11" s="100">
        <f>O11/N11*100</f>
        <v>21.350696547546942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69"/>
      <c r="L13" s="70"/>
      <c r="M13" s="132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32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32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32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22984.7</v>
      </c>
      <c r="D17" s="21"/>
      <c r="E17" s="21">
        <v>4995.4</v>
      </c>
      <c r="F17" s="106">
        <f t="shared" si="0"/>
        <v>21.733587995492652</v>
      </c>
      <c r="G17" s="22">
        <v>6659.5</v>
      </c>
      <c r="H17" s="21"/>
      <c r="I17" s="23">
        <v>1579.6</v>
      </c>
      <c r="J17" s="87">
        <f>I17/G17*100</f>
        <v>23.719498460845408</v>
      </c>
      <c r="K17" s="32">
        <v>2264.4</v>
      </c>
      <c r="L17" s="48">
        <v>482.4</v>
      </c>
      <c r="M17" s="91">
        <f>L17/K17*100</f>
        <v>21.303656597774243</v>
      </c>
      <c r="N17" s="12">
        <f>G17+K17</f>
        <v>8923.9</v>
      </c>
      <c r="O17" s="12">
        <f>I17+L17</f>
        <v>2062</v>
      </c>
      <c r="P17" s="100">
        <f>O17/N17*100</f>
        <v>23.106489315209718</v>
      </c>
    </row>
    <row r="18" spans="1:16" ht="12.75">
      <c r="A18" s="15" t="s">
        <v>18</v>
      </c>
      <c r="B18" s="16"/>
      <c r="C18" s="17">
        <v>14612.8</v>
      </c>
      <c r="D18" s="17"/>
      <c r="E18" s="24">
        <v>3068</v>
      </c>
      <c r="F18" s="107">
        <f t="shared" si="0"/>
        <v>20.995291798970765</v>
      </c>
      <c r="G18" s="24">
        <v>4610.8</v>
      </c>
      <c r="H18" s="17"/>
      <c r="I18" s="26">
        <v>1078.4</v>
      </c>
      <c r="J18" s="89">
        <f>I18/G18*100</f>
        <v>23.3885659755357</v>
      </c>
      <c r="K18" s="41">
        <v>1301</v>
      </c>
      <c r="L18" s="125">
        <v>223.1</v>
      </c>
      <c r="M18" s="92">
        <f>L18/K18*100</f>
        <v>17.148347425057647</v>
      </c>
      <c r="N18" s="25">
        <f>G18+K18</f>
        <v>5911.8</v>
      </c>
      <c r="O18" s="25">
        <f>I18+L18</f>
        <v>1301.5</v>
      </c>
      <c r="P18" s="100">
        <f>O18/N18*100</f>
        <v>22.015291450996312</v>
      </c>
    </row>
    <row r="19" spans="1:16" ht="12.75">
      <c r="A19" s="15" t="s">
        <v>19</v>
      </c>
      <c r="B19" s="16"/>
      <c r="C19" s="17">
        <v>4403.2</v>
      </c>
      <c r="D19" s="17"/>
      <c r="E19" s="24">
        <v>1045.9</v>
      </c>
      <c r="F19" s="107">
        <f t="shared" si="0"/>
        <v>23.753179505813957</v>
      </c>
      <c r="G19" s="24">
        <v>1343.7</v>
      </c>
      <c r="H19" s="17"/>
      <c r="I19" s="26">
        <v>296.6</v>
      </c>
      <c r="J19" s="89">
        <f>I19/G19*100</f>
        <v>22.073379474585103</v>
      </c>
      <c r="K19" s="41">
        <v>392.9</v>
      </c>
      <c r="L19" s="125">
        <v>70</v>
      </c>
      <c r="M19" s="92">
        <f>L19/K19*100</f>
        <v>17.816238228556884</v>
      </c>
      <c r="N19" s="25">
        <f>G19+K19</f>
        <v>1736.6</v>
      </c>
      <c r="O19" s="25">
        <f>I19+L19</f>
        <v>366.6</v>
      </c>
      <c r="P19" s="100">
        <f>O19/N19*100</f>
        <v>21.11021536335368</v>
      </c>
    </row>
    <row r="20" spans="1:16" ht="12.75" customHeight="1">
      <c r="A20" s="15" t="s">
        <v>13</v>
      </c>
      <c r="B20" s="16"/>
      <c r="C20" s="24">
        <f>C17-C18-C19</f>
        <v>3968.7000000000016</v>
      </c>
      <c r="D20" s="24">
        <f>D17-D18-D19</f>
        <v>0</v>
      </c>
      <c r="E20" s="24">
        <f>E17-E18-E19</f>
        <v>881.4999999999995</v>
      </c>
      <c r="F20" s="107">
        <f t="shared" si="0"/>
        <v>22.211303449492256</v>
      </c>
      <c r="G20" s="24">
        <f>G17-G18-G19</f>
        <v>704.9999999999998</v>
      </c>
      <c r="H20" s="24">
        <f>H17-H18-H19</f>
        <v>0</v>
      </c>
      <c r="I20" s="24">
        <f>I17-I18-I19</f>
        <v>204.5999999999998</v>
      </c>
      <c r="J20" s="89">
        <f>I20/G20*100</f>
        <v>29.02127659574466</v>
      </c>
      <c r="K20" s="41">
        <f>K17-K18-K19</f>
        <v>570.5000000000001</v>
      </c>
      <c r="L20" s="41">
        <f>L17-L18-L19</f>
        <v>189.29999999999995</v>
      </c>
      <c r="M20" s="92">
        <f>L20/K20*100</f>
        <v>33.181419807186664</v>
      </c>
      <c r="N20" s="25">
        <f>G20+K20</f>
        <v>1275.5</v>
      </c>
      <c r="O20" s="25">
        <f>I20+L20</f>
        <v>393.89999999999975</v>
      </c>
      <c r="P20" s="100">
        <f>O20/N20*100</f>
        <v>30.882007056056427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</v>
      </c>
      <c r="F21" s="107">
        <f t="shared" si="0"/>
        <v>0</v>
      </c>
      <c r="G21" s="69"/>
      <c r="H21" s="69"/>
      <c r="I21" s="70"/>
      <c r="J21" s="130"/>
      <c r="K21" s="69"/>
      <c r="L21" s="70"/>
      <c r="M21" s="12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138</v>
      </c>
      <c r="F22" s="106">
        <f t="shared" si="0"/>
        <v>29.150823827629914</v>
      </c>
      <c r="G22" s="69"/>
      <c r="H22" s="69"/>
      <c r="I22" s="70"/>
      <c r="J22" s="130"/>
      <c r="K22" s="69"/>
      <c r="L22" s="70"/>
      <c r="M22" s="12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105.4</v>
      </c>
      <c r="F23" s="107">
        <f t="shared" si="0"/>
        <v>29.220959245910734</v>
      </c>
      <c r="G23" s="69"/>
      <c r="H23" s="69"/>
      <c r="I23" s="70"/>
      <c r="J23" s="130"/>
      <c r="K23" s="69"/>
      <c r="L23" s="70"/>
      <c r="M23" s="12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32.6</v>
      </c>
      <c r="F24" s="107">
        <f t="shared" si="0"/>
        <v>29.908256880733948</v>
      </c>
      <c r="G24" s="69"/>
      <c r="H24" s="69"/>
      <c r="I24" s="70"/>
      <c r="J24" s="130"/>
      <c r="K24" s="69"/>
      <c r="L24" s="70"/>
      <c r="M24" s="12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2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21"/>
      <c r="I26" s="28">
        <v>43.5</v>
      </c>
      <c r="J26" s="87">
        <f aca="true" t="shared" si="1" ref="J26:J34">I26/G26*100</f>
        <v>93.54838709677419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43.5</v>
      </c>
      <c r="P26" s="100">
        <f aca="true" t="shared" si="5" ref="P26:P34">O26/N26*100</f>
        <v>93.54838709677419</v>
      </c>
    </row>
    <row r="27" spans="1:16" s="14" customFormat="1" ht="17.25" customHeight="1">
      <c r="A27" s="19" t="s">
        <v>25</v>
      </c>
      <c r="B27" s="20" t="s">
        <v>26</v>
      </c>
      <c r="C27" s="22">
        <v>193.6</v>
      </c>
      <c r="D27" s="21"/>
      <c r="E27" s="22">
        <v>0</v>
      </c>
      <c r="F27" s="107">
        <f t="shared" si="0"/>
        <v>0</v>
      </c>
      <c r="G27" s="22">
        <v>8.5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68.5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11977.4</v>
      </c>
      <c r="D28" s="21"/>
      <c r="E28" s="22">
        <v>2665.2</v>
      </c>
      <c r="F28" s="106">
        <f t="shared" si="0"/>
        <v>22.25190775961394</v>
      </c>
      <c r="G28" s="22">
        <v>428.1</v>
      </c>
      <c r="H28" s="22"/>
      <c r="I28" s="23">
        <v>141.5</v>
      </c>
      <c r="J28" s="87">
        <f t="shared" si="1"/>
        <v>33.05302499416024</v>
      </c>
      <c r="K28" s="22">
        <v>236.7</v>
      </c>
      <c r="L28" s="23">
        <v>37.9</v>
      </c>
      <c r="M28" s="91">
        <f t="shared" si="2"/>
        <v>16.01182931981411</v>
      </c>
      <c r="N28" s="12">
        <f t="shared" si="3"/>
        <v>664.8</v>
      </c>
      <c r="O28" s="12">
        <f t="shared" si="4"/>
        <v>179.4</v>
      </c>
      <c r="P28" s="100">
        <f t="shared" si="5"/>
        <v>26.985559566787003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211.3</v>
      </c>
      <c r="F29" s="106">
        <f t="shared" si="0"/>
        <v>25.00295822979529</v>
      </c>
      <c r="G29" s="22">
        <v>688.6</v>
      </c>
      <c r="H29" s="21"/>
      <c r="I29" s="23">
        <v>108.9</v>
      </c>
      <c r="J29" s="87">
        <f t="shared" si="1"/>
        <v>15.814696485623003</v>
      </c>
      <c r="K29" s="22">
        <v>156.5</v>
      </c>
      <c r="L29" s="23">
        <v>23.9</v>
      </c>
      <c r="M29" s="91">
        <f t="shared" si="2"/>
        <v>15.271565495207668</v>
      </c>
      <c r="N29" s="12">
        <f t="shared" si="3"/>
        <v>845.1</v>
      </c>
      <c r="O29" s="12">
        <f t="shared" si="4"/>
        <v>132.8</v>
      </c>
      <c r="P29" s="100">
        <f t="shared" si="5"/>
        <v>15.714116672583128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218</v>
      </c>
      <c r="F30" s="106">
        <f t="shared" si="0"/>
        <v>24.67738283903102</v>
      </c>
      <c r="G30" s="22">
        <v>4102</v>
      </c>
      <c r="H30" s="21"/>
      <c r="I30" s="23">
        <v>839.8</v>
      </c>
      <c r="J30" s="87">
        <f t="shared" si="1"/>
        <v>20.472940029254023</v>
      </c>
      <c r="K30" s="22">
        <v>82.5</v>
      </c>
      <c r="L30" s="23">
        <v>9.4</v>
      </c>
      <c r="M30" s="91">
        <f t="shared" si="2"/>
        <v>11.393939393939394</v>
      </c>
      <c r="N30" s="12">
        <f t="shared" si="3"/>
        <v>4184.5</v>
      </c>
      <c r="O30" s="12">
        <f t="shared" si="4"/>
        <v>849.1999999999999</v>
      </c>
      <c r="P30" s="100">
        <f t="shared" si="5"/>
        <v>20.293941928545824</v>
      </c>
    </row>
    <row r="31" spans="1:16" s="14" customFormat="1" ht="22.5">
      <c r="A31" s="19" t="s">
        <v>33</v>
      </c>
      <c r="B31" s="20" t="s">
        <v>34</v>
      </c>
      <c r="C31" s="22">
        <v>30083.3</v>
      </c>
      <c r="D31" s="21"/>
      <c r="E31" s="22">
        <v>3629.8</v>
      </c>
      <c r="F31" s="106">
        <f t="shared" si="0"/>
        <v>12.06583054385656</v>
      </c>
      <c r="G31" s="22">
        <v>3776.8</v>
      </c>
      <c r="H31" s="21"/>
      <c r="I31" s="23">
        <v>1098.2</v>
      </c>
      <c r="J31" s="87">
        <f t="shared" si="1"/>
        <v>29.077525947892397</v>
      </c>
      <c r="K31" s="22">
        <v>3657.2</v>
      </c>
      <c r="L31" s="23">
        <v>1895.6</v>
      </c>
      <c r="M31" s="91">
        <f t="shared" si="2"/>
        <v>51.83200262495898</v>
      </c>
      <c r="N31" s="12">
        <f t="shared" si="3"/>
        <v>7434</v>
      </c>
      <c r="O31" s="12">
        <f t="shared" si="4"/>
        <v>2993.8</v>
      </c>
      <c r="P31" s="100">
        <f t="shared" si="5"/>
        <v>40.27172450901265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1704</v>
      </c>
      <c r="H32" s="21"/>
      <c r="I32" s="23">
        <v>206.2</v>
      </c>
      <c r="J32" s="87">
        <f t="shared" si="1"/>
        <v>12.100938967136148</v>
      </c>
      <c r="K32" s="22">
        <v>8510.4</v>
      </c>
      <c r="L32" s="23">
        <v>1484.1</v>
      </c>
      <c r="M32" s="91">
        <f t="shared" si="2"/>
        <v>17.438663282571913</v>
      </c>
      <c r="N32" s="12">
        <f t="shared" si="3"/>
        <v>10214.4</v>
      </c>
      <c r="O32" s="12">
        <f t="shared" si="4"/>
        <v>1690.3</v>
      </c>
      <c r="P32" s="100">
        <f t="shared" si="5"/>
        <v>16.548206453634084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125477.8</v>
      </c>
      <c r="D34" s="22"/>
      <c r="E34" s="22">
        <v>31611.9</v>
      </c>
      <c r="F34" s="106">
        <f t="shared" si="0"/>
        <v>25.19322143040442</v>
      </c>
      <c r="G34" s="22"/>
      <c r="H34" s="22"/>
      <c r="I34" s="22"/>
      <c r="J34" s="87" t="e">
        <f t="shared" si="1"/>
        <v>#DIV/0!</v>
      </c>
      <c r="K34" s="22"/>
      <c r="L34" s="2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74067.5</v>
      </c>
      <c r="D35" s="24">
        <f>D40+D48+D63</f>
        <v>0</v>
      </c>
      <c r="E35" s="24">
        <f>E40+E48+E63+E56</f>
        <v>17512</v>
      </c>
      <c r="F35" s="107">
        <f t="shared" si="0"/>
        <v>23.643298342727917</v>
      </c>
      <c r="G35" s="69"/>
      <c r="H35" s="69"/>
      <c r="I35" s="70"/>
      <c r="J35" s="88"/>
      <c r="K35" s="69"/>
      <c r="L35" s="70"/>
      <c r="M35" s="12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22361.6</v>
      </c>
      <c r="D36" s="24">
        <f>D41+D49+D64</f>
        <v>0</v>
      </c>
      <c r="E36" s="24">
        <f>E41+E49+E64+E57</f>
        <v>6157.499999999999</v>
      </c>
      <c r="F36" s="107">
        <f t="shared" si="0"/>
        <v>27.536043932455634</v>
      </c>
      <c r="G36" s="69"/>
      <c r="H36" s="69"/>
      <c r="I36" s="70"/>
      <c r="J36" s="88"/>
      <c r="K36" s="69"/>
      <c r="L36" s="70"/>
      <c r="M36" s="12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29048.700000000004</v>
      </c>
      <c r="D37" s="24">
        <f>D34-D35-D36</f>
        <v>0</v>
      </c>
      <c r="E37" s="24">
        <f>E34-E35-E36</f>
        <v>7942.400000000002</v>
      </c>
      <c r="F37" s="107">
        <f t="shared" si="0"/>
        <v>27.3416710558476</v>
      </c>
      <c r="G37" s="69"/>
      <c r="H37" s="69"/>
      <c r="I37" s="70"/>
      <c r="J37" s="88"/>
      <c r="K37" s="69"/>
      <c r="L37" s="70"/>
      <c r="M37" s="12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2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27812.5</v>
      </c>
      <c r="D39" s="21"/>
      <c r="E39" s="21">
        <v>6854.8</v>
      </c>
      <c r="F39" s="106">
        <f aca="true" t="shared" si="6" ref="F39:F71">E39/C39*100</f>
        <v>24.64647191011236</v>
      </c>
      <c r="G39" s="69"/>
      <c r="H39" s="69"/>
      <c r="I39" s="70"/>
      <c r="J39" s="88"/>
      <c r="K39" s="69"/>
      <c r="L39" s="70"/>
      <c r="M39" s="132"/>
      <c r="N39" s="21"/>
      <c r="O39" s="21"/>
      <c r="P39" s="102"/>
    </row>
    <row r="40" spans="1:16" ht="12.75">
      <c r="A40" s="15" t="s">
        <v>46</v>
      </c>
      <c r="B40" s="20"/>
      <c r="C40" s="24">
        <v>14336.7</v>
      </c>
      <c r="D40" s="17"/>
      <c r="E40" s="24">
        <v>3156.4</v>
      </c>
      <c r="F40" s="107">
        <f t="shared" si="6"/>
        <v>22.01622409620066</v>
      </c>
      <c r="G40" s="69"/>
      <c r="H40" s="69"/>
      <c r="I40" s="70"/>
      <c r="J40" s="88"/>
      <c r="K40" s="69"/>
      <c r="L40" s="70"/>
      <c r="M40" s="129"/>
      <c r="N40" s="17"/>
      <c r="O40" s="17"/>
      <c r="P40" s="101"/>
    </row>
    <row r="41" spans="1:16" ht="12.75">
      <c r="A41" s="15" t="s">
        <v>19</v>
      </c>
      <c r="B41" s="20"/>
      <c r="C41" s="17">
        <v>4330.2</v>
      </c>
      <c r="D41" s="17"/>
      <c r="E41" s="24">
        <v>1214.2</v>
      </c>
      <c r="F41" s="107">
        <f t="shared" si="6"/>
        <v>28.040275275968778</v>
      </c>
      <c r="G41" s="69"/>
      <c r="H41" s="69"/>
      <c r="I41" s="70"/>
      <c r="J41" s="88"/>
      <c r="K41" s="69"/>
      <c r="L41" s="70"/>
      <c r="M41" s="12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9145.599999999999</v>
      </c>
      <c r="D42" s="24">
        <f>D39-D40-D41</f>
        <v>0</v>
      </c>
      <c r="E42" s="24">
        <f>E39-E40-E41</f>
        <v>2484.2</v>
      </c>
      <c r="F42" s="107">
        <f t="shared" si="6"/>
        <v>27.16278866340098</v>
      </c>
      <c r="G42" s="69"/>
      <c r="H42" s="69"/>
      <c r="I42" s="70"/>
      <c r="J42" s="88"/>
      <c r="K42" s="69"/>
      <c r="L42" s="70"/>
      <c r="M42" s="129"/>
      <c r="N42" s="17"/>
      <c r="O42" s="17"/>
      <c r="P42" s="101"/>
    </row>
    <row r="43" spans="1:16" ht="22.5">
      <c r="A43" s="30" t="s">
        <v>86</v>
      </c>
      <c r="B43" s="31"/>
      <c r="C43" s="126">
        <v>9641.2</v>
      </c>
      <c r="D43" s="127"/>
      <c r="E43" s="126">
        <v>2275</v>
      </c>
      <c r="F43" s="106">
        <f t="shared" si="6"/>
        <v>23.596647720200803</v>
      </c>
      <c r="G43" s="69"/>
      <c r="H43" s="69"/>
      <c r="I43" s="70"/>
      <c r="J43" s="88"/>
      <c r="K43" s="69"/>
      <c r="L43" s="70"/>
      <c r="M43" s="135"/>
      <c r="N43" s="82"/>
      <c r="O43" s="82"/>
      <c r="P43" s="103"/>
    </row>
    <row r="44" spans="1:16" ht="12.75">
      <c r="A44" s="39" t="s">
        <v>49</v>
      </c>
      <c r="B44" s="40"/>
      <c r="C44" s="41">
        <v>7175.7</v>
      </c>
      <c r="D44" s="34"/>
      <c r="E44" s="34">
        <v>1540.7</v>
      </c>
      <c r="F44" s="106">
        <f t="shared" si="6"/>
        <v>21.47107599258609</v>
      </c>
      <c r="G44" s="69"/>
      <c r="H44" s="69"/>
      <c r="I44" s="70"/>
      <c r="J44" s="88"/>
      <c r="K44" s="69"/>
      <c r="L44" s="70"/>
      <c r="M44" s="135"/>
      <c r="N44" s="82"/>
      <c r="O44" s="82"/>
      <c r="P44" s="103"/>
    </row>
    <row r="45" spans="1:16" ht="12.75">
      <c r="A45" s="39" t="s">
        <v>50</v>
      </c>
      <c r="B45" s="40"/>
      <c r="C45" s="41">
        <v>2167.6</v>
      </c>
      <c r="D45" s="34"/>
      <c r="E45" s="41">
        <v>580.7</v>
      </c>
      <c r="F45" s="106">
        <f t="shared" si="6"/>
        <v>26.789998154641083</v>
      </c>
      <c r="G45" s="69"/>
      <c r="H45" s="69"/>
      <c r="I45" s="70"/>
      <c r="J45" s="88"/>
      <c r="K45" s="69"/>
      <c r="L45" s="70"/>
      <c r="M45" s="135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297.900000000001</v>
      </c>
      <c r="D46" s="34">
        <f>D43-D44-D45</f>
        <v>0</v>
      </c>
      <c r="E46" s="34">
        <f>E43-E44-E45</f>
        <v>153.5999999999999</v>
      </c>
      <c r="F46" s="106">
        <f t="shared" si="6"/>
        <v>51.56092648539759</v>
      </c>
      <c r="G46" s="69"/>
      <c r="H46" s="69"/>
      <c r="I46" s="70"/>
      <c r="J46" s="88"/>
      <c r="K46" s="69"/>
      <c r="L46" s="70"/>
      <c r="M46" s="135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81793.3</v>
      </c>
      <c r="D47" s="21"/>
      <c r="E47" s="22">
        <v>20712.6</v>
      </c>
      <c r="F47" s="106">
        <f t="shared" si="6"/>
        <v>25.323101036392952</v>
      </c>
      <c r="G47" s="69"/>
      <c r="H47" s="69"/>
      <c r="I47" s="70"/>
      <c r="J47" s="88"/>
      <c r="K47" s="69"/>
      <c r="L47" s="70"/>
      <c r="M47" s="132"/>
      <c r="N47" s="21"/>
      <c r="O47" s="21"/>
      <c r="P47" s="102"/>
    </row>
    <row r="48" spans="1:16" ht="12.75">
      <c r="A48" s="15" t="s">
        <v>11</v>
      </c>
      <c r="B48" s="16"/>
      <c r="C48" s="24">
        <v>51348.6</v>
      </c>
      <c r="D48" s="17"/>
      <c r="E48" s="24">
        <v>12344.6</v>
      </c>
      <c r="F48" s="107">
        <f t="shared" si="6"/>
        <v>24.040772289799527</v>
      </c>
      <c r="G48" s="69"/>
      <c r="H48" s="69"/>
      <c r="I48" s="70"/>
      <c r="J48" s="88"/>
      <c r="K48" s="69"/>
      <c r="L48" s="70"/>
      <c r="M48" s="129"/>
      <c r="N48" s="17"/>
      <c r="O48" s="17"/>
      <c r="P48" s="101"/>
    </row>
    <row r="49" spans="1:16" ht="12.75">
      <c r="A49" s="15" t="s">
        <v>19</v>
      </c>
      <c r="B49" s="16"/>
      <c r="C49" s="17">
        <v>15506.4</v>
      </c>
      <c r="D49" s="17"/>
      <c r="E49" s="24">
        <v>4215.9</v>
      </c>
      <c r="F49" s="107">
        <f t="shared" si="6"/>
        <v>27.18812877263581</v>
      </c>
      <c r="G49" s="69"/>
      <c r="H49" s="69"/>
      <c r="I49" s="70"/>
      <c r="J49" s="88"/>
      <c r="K49" s="69"/>
      <c r="L49" s="70"/>
      <c r="M49" s="12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14938.300000000005</v>
      </c>
      <c r="D50" s="24">
        <f>D47-D48-D49</f>
        <v>0</v>
      </c>
      <c r="E50" s="24">
        <f>E47-E48-E49</f>
        <v>4152.0999999999985</v>
      </c>
      <c r="F50" s="106">
        <f t="shared" si="6"/>
        <v>27.794996753311942</v>
      </c>
      <c r="G50" s="69"/>
      <c r="H50" s="69"/>
      <c r="I50" s="70"/>
      <c r="J50" s="88"/>
      <c r="K50" s="69"/>
      <c r="L50" s="70"/>
      <c r="M50" s="135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56812</v>
      </c>
      <c r="D51" s="127"/>
      <c r="E51" s="126">
        <v>13214.1</v>
      </c>
      <c r="F51" s="106">
        <f t="shared" si="6"/>
        <v>23.259346616911923</v>
      </c>
      <c r="G51" s="45"/>
      <c r="H51" s="45"/>
      <c r="I51" s="74"/>
      <c r="J51" s="88"/>
      <c r="K51" s="45"/>
      <c r="L51" s="74"/>
      <c r="M51" s="13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42774.3</v>
      </c>
      <c r="D52" s="34"/>
      <c r="E52" s="34">
        <v>9856.1</v>
      </c>
      <c r="F52" s="107">
        <f t="shared" si="6"/>
        <v>23.0421070596129</v>
      </c>
      <c r="G52" s="45"/>
      <c r="H52" s="45"/>
      <c r="I52" s="74"/>
      <c r="J52" s="88"/>
      <c r="K52" s="45"/>
      <c r="L52" s="74"/>
      <c r="M52" s="135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12917.1</v>
      </c>
      <c r="D53" s="34"/>
      <c r="E53" s="41">
        <v>3289.1</v>
      </c>
      <c r="F53" s="107">
        <f t="shared" si="6"/>
        <v>25.46314575252959</v>
      </c>
      <c r="G53" s="45"/>
      <c r="H53" s="45"/>
      <c r="I53" s="74"/>
      <c r="J53" s="88"/>
      <c r="K53" s="45"/>
      <c r="L53" s="74"/>
      <c r="M53" s="135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1120.5999999999967</v>
      </c>
      <c r="D54" s="34">
        <f>D51-D52-D53</f>
        <v>0</v>
      </c>
      <c r="E54" s="34">
        <f>E51-E52-E53</f>
        <v>68.90000000000009</v>
      </c>
      <c r="F54" s="107">
        <f t="shared" si="6"/>
        <v>6.148491879350374</v>
      </c>
      <c r="G54" s="45"/>
      <c r="H54" s="45"/>
      <c r="I54" s="74"/>
      <c r="J54" s="88"/>
      <c r="K54" s="45"/>
      <c r="L54" s="74"/>
      <c r="M54" s="135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14398.5</v>
      </c>
      <c r="D55" s="33"/>
      <c r="E55" s="33">
        <v>3847.5</v>
      </c>
      <c r="F55" s="106">
        <f t="shared" si="6"/>
        <v>26.721533493072197</v>
      </c>
      <c r="G55" s="45"/>
      <c r="H55" s="45"/>
      <c r="I55" s="74"/>
      <c r="J55" s="88"/>
      <c r="K55" s="45"/>
      <c r="L55" s="74"/>
      <c r="M55" s="135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7803.7</v>
      </c>
      <c r="D56" s="34"/>
      <c r="E56" s="34">
        <v>1879.9</v>
      </c>
      <c r="F56" s="106">
        <f t="shared" si="6"/>
        <v>24.089854812460757</v>
      </c>
      <c r="G56" s="45"/>
      <c r="H56" s="45"/>
      <c r="I56" s="74"/>
      <c r="J56" s="88"/>
      <c r="K56" s="45"/>
      <c r="L56" s="74"/>
      <c r="M56" s="135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2350.2</v>
      </c>
      <c r="D57" s="34"/>
      <c r="E57" s="34">
        <v>688.7</v>
      </c>
      <c r="F57" s="106">
        <f t="shared" si="6"/>
        <v>29.303889030720793</v>
      </c>
      <c r="G57" s="45"/>
      <c r="H57" s="45"/>
      <c r="I57" s="74"/>
      <c r="J57" s="88"/>
      <c r="K57" s="45"/>
      <c r="L57" s="74"/>
      <c r="M57" s="135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4244.6</v>
      </c>
      <c r="D58" s="34">
        <f>D55-D56-D57</f>
        <v>0</v>
      </c>
      <c r="E58" s="34">
        <f>E55-E56-E57</f>
        <v>1278.8999999999999</v>
      </c>
      <c r="F58" s="106">
        <f t="shared" si="6"/>
        <v>30.1300475898789</v>
      </c>
      <c r="G58" s="45"/>
      <c r="H58" s="45"/>
      <c r="I58" s="74"/>
      <c r="J58" s="88"/>
      <c r="K58" s="45"/>
      <c r="L58" s="74"/>
      <c r="M58" s="135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714</v>
      </c>
      <c r="D60" s="33"/>
      <c r="E60" s="32">
        <v>20.9</v>
      </c>
      <c r="F60" s="106">
        <f t="shared" si="6"/>
        <v>2.9271708683473388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714</v>
      </c>
      <c r="D61" s="41">
        <f>D60</f>
        <v>0</v>
      </c>
      <c r="E61" s="41">
        <f>E60</f>
        <v>20.9</v>
      </c>
      <c r="F61" s="107">
        <f t="shared" si="6"/>
        <v>2.9271708683473388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759.5</v>
      </c>
      <c r="D62" s="33"/>
      <c r="E62" s="33">
        <v>176</v>
      </c>
      <c r="F62" s="106">
        <f t="shared" si="6"/>
        <v>23.173140223831467</v>
      </c>
      <c r="G62" s="34"/>
      <c r="H62" s="34"/>
      <c r="I62" s="35"/>
      <c r="J62" s="111"/>
      <c r="K62" s="34"/>
      <c r="L62" s="35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578.5</v>
      </c>
      <c r="D63" s="34"/>
      <c r="E63" s="41">
        <v>131.1</v>
      </c>
      <c r="F63" s="107">
        <f t="shared" si="6"/>
        <v>22.662057044079514</v>
      </c>
      <c r="G63" s="34"/>
      <c r="H63" s="34"/>
      <c r="I63" s="35"/>
      <c r="J63" s="112"/>
      <c r="K63" s="34"/>
      <c r="L63" s="35"/>
      <c r="M63" s="118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174.8</v>
      </c>
      <c r="D64" s="34"/>
      <c r="E64" s="41">
        <v>38.7</v>
      </c>
      <c r="F64" s="107">
        <f t="shared" si="6"/>
        <v>22.1395881006865</v>
      </c>
      <c r="G64" s="34"/>
      <c r="H64" s="34"/>
      <c r="I64" s="35"/>
      <c r="J64" s="112"/>
      <c r="K64" s="34"/>
      <c r="L64" s="35"/>
      <c r="M64" s="118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6.199999999999989</v>
      </c>
      <c r="D65" s="41">
        <f>D62-D63-D64</f>
        <v>0</v>
      </c>
      <c r="E65" s="41">
        <f>E62-E63-E64</f>
        <v>6.200000000000003</v>
      </c>
      <c r="F65" s="107">
        <f t="shared" si="6"/>
        <v>100.00000000000023</v>
      </c>
      <c r="G65" s="34"/>
      <c r="H65" s="34"/>
      <c r="I65" s="35"/>
      <c r="J65" s="112"/>
      <c r="K65" s="34"/>
      <c r="L65" s="35"/>
      <c r="M65" s="118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30681.7</v>
      </c>
      <c r="D66" s="21"/>
      <c r="E66" s="22">
        <v>7507.7</v>
      </c>
      <c r="F66" s="106">
        <f t="shared" si="6"/>
        <v>24.469634994149605</v>
      </c>
      <c r="G66" s="22">
        <v>4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9</v>
      </c>
      <c r="O66" s="12">
        <f>I66+L66</f>
        <v>3</v>
      </c>
      <c r="P66" s="100">
        <f>O66/N66*100</f>
        <v>33.33333333333333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17732.5</v>
      </c>
      <c r="D67" s="17"/>
      <c r="E67" s="24">
        <v>3912.7</v>
      </c>
      <c r="F67" s="107">
        <f t="shared" si="6"/>
        <v>22.065134639785704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5341.4</v>
      </c>
      <c r="D68" s="24"/>
      <c r="E68" s="24">
        <v>1646.4</v>
      </c>
      <c r="F68" s="107">
        <f t="shared" si="6"/>
        <v>30.823379638297077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7607.800000000001</v>
      </c>
      <c r="D69" s="24">
        <f>D66-D67-D68</f>
        <v>0</v>
      </c>
      <c r="E69" s="24">
        <f>E66-E67-E68</f>
        <v>1948.6</v>
      </c>
      <c r="F69" s="107">
        <f t="shared" si="6"/>
        <v>25.6131864665212</v>
      </c>
      <c r="G69" s="24">
        <f>G66-I70</f>
        <v>4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9</v>
      </c>
      <c r="O69" s="12">
        <f>I69+L69</f>
        <v>3</v>
      </c>
      <c r="P69" s="100">
        <f>O69/N69*100</f>
        <v>33.33333333333333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8.5</v>
      </c>
      <c r="F70" s="107">
        <f t="shared" si="6"/>
        <v>31.48148148148148</v>
      </c>
      <c r="G70" s="71"/>
      <c r="H70" s="71"/>
      <c r="I70" s="73"/>
      <c r="J70" s="90"/>
      <c r="K70" s="71"/>
      <c r="L70" s="73"/>
      <c r="M70" s="132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21510</v>
      </c>
      <c r="D71" s="22"/>
      <c r="E71" s="22">
        <v>6498.9</v>
      </c>
      <c r="F71" s="106">
        <f t="shared" si="6"/>
        <v>30.213389121338913</v>
      </c>
      <c r="G71" s="22">
        <v>966.7</v>
      </c>
      <c r="H71" s="22"/>
      <c r="I71" s="22">
        <v>178.7</v>
      </c>
      <c r="J71" s="91">
        <f>I71/G71*100</f>
        <v>18.48556946312196</v>
      </c>
      <c r="K71" s="22">
        <v>110</v>
      </c>
      <c r="L71" s="22">
        <v>27.4</v>
      </c>
      <c r="M71" s="91">
        <f>L71/K71*100</f>
        <v>24.90909090909091</v>
      </c>
      <c r="N71" s="12">
        <f>G71+K71</f>
        <v>1076.7</v>
      </c>
      <c r="O71" s="12">
        <f>I71+L71</f>
        <v>206.1</v>
      </c>
      <c r="P71" s="100">
        <f>O71/N71*100</f>
        <v>19.141822234605737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245</v>
      </c>
      <c r="F73" s="107">
        <f aca="true" t="shared" si="7" ref="F73:F80">E73/C73*100</f>
        <v>41.50431983737083</v>
      </c>
      <c r="G73" s="24">
        <v>966.7</v>
      </c>
      <c r="H73" s="24"/>
      <c r="I73" s="26">
        <v>178.7</v>
      </c>
      <c r="J73" s="92">
        <f>I73/G73*100</f>
        <v>18.48556946312196</v>
      </c>
      <c r="K73" s="24">
        <v>110</v>
      </c>
      <c r="L73" s="26">
        <v>27.4</v>
      </c>
      <c r="M73" s="91">
        <f>L73/K73*100</f>
        <v>24.90909090909091</v>
      </c>
      <c r="N73" s="12">
        <f>G73+K73</f>
        <v>1076.7</v>
      </c>
      <c r="O73" s="12">
        <f>I73+L73</f>
        <v>206.1</v>
      </c>
      <c r="P73" s="100">
        <f>O73/N73*100</f>
        <v>19.141822234605737</v>
      </c>
    </row>
    <row r="74" spans="1:16" ht="12.75">
      <c r="A74" s="15" t="s">
        <v>67</v>
      </c>
      <c r="B74" s="16" t="s">
        <v>68</v>
      </c>
      <c r="C74" s="24">
        <v>6950</v>
      </c>
      <c r="D74" s="17"/>
      <c r="E74" s="24">
        <v>4048.1</v>
      </c>
      <c r="F74" s="107">
        <f t="shared" si="7"/>
        <v>58.24604316546762</v>
      </c>
      <c r="G74" s="24"/>
      <c r="H74" s="24"/>
      <c r="I74" s="26"/>
      <c r="J74" s="92"/>
      <c r="K74" s="131"/>
      <c r="L74" s="138"/>
      <c r="M74" s="90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13969.7</v>
      </c>
      <c r="D75" s="17"/>
      <c r="E75" s="24">
        <v>2205.8</v>
      </c>
      <c r="F75" s="107">
        <f t="shared" si="7"/>
        <v>15.789888114991731</v>
      </c>
      <c r="G75" s="24"/>
      <c r="H75" s="24"/>
      <c r="I75" s="26"/>
      <c r="J75" s="92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39.4</v>
      </c>
      <c r="F76" s="106">
        <f t="shared" si="7"/>
        <v>46.57210401891253</v>
      </c>
      <c r="G76" s="22">
        <v>694.3</v>
      </c>
      <c r="H76" s="22"/>
      <c r="I76" s="23">
        <v>2.8</v>
      </c>
      <c r="J76" s="91">
        <f>I76/G76*100</f>
        <v>0.4032838830476739</v>
      </c>
      <c r="K76" s="22"/>
      <c r="L76" s="23"/>
      <c r="M76" s="91" t="e">
        <f>L76/K76*100</f>
        <v>#DIV/0!</v>
      </c>
      <c r="N76" s="12">
        <f>G76+K76</f>
        <v>694.3</v>
      </c>
      <c r="O76" s="12">
        <f>I76+L76</f>
        <v>2.8</v>
      </c>
      <c r="P76" s="100">
        <f>O76/N76*100</f>
        <v>0.4032838830476739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159.3</v>
      </c>
      <c r="F77" s="106">
        <f t="shared" si="7"/>
        <v>21.245665510802883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13234.2</v>
      </c>
      <c r="D78" s="52"/>
      <c r="E78" s="13">
        <v>3563.9</v>
      </c>
      <c r="F78" s="106">
        <f t="shared" si="7"/>
        <v>26.929470614015198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123"/>
      <c r="D79" s="123"/>
      <c r="E79" s="123"/>
      <c r="F79" s="124" t="e">
        <f t="shared" si="7"/>
        <v>#DIV/0!</v>
      </c>
      <c r="G79" s="123"/>
      <c r="H79" s="123"/>
      <c r="I79" s="139"/>
      <c r="J79" s="140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260132.1</v>
      </c>
      <c r="D80" s="58">
        <f>D78+D77+D76+D71+D70+D66+D34+D33+D32+D31+D30+D29+D7</f>
        <v>0</v>
      </c>
      <c r="E80" s="58">
        <f>E78+E77+E76+E71+E70+E66+E34+E33+E32+E31+E30+E29+E7</f>
        <v>61430.30000000001</v>
      </c>
      <c r="F80" s="109">
        <f t="shared" si="7"/>
        <v>23.61504020457299</v>
      </c>
      <c r="G80" s="58">
        <f>G78+G77+G76+G71+G70+G66+G59+G34+G33+G32+G31+G30+G29+G7</f>
        <v>22920.2</v>
      </c>
      <c r="H80" s="58">
        <f>H78+H77+H76+H71+H70+H66+H34+H33+H32+H31+H30+H29+H7</f>
        <v>0</v>
      </c>
      <c r="I80" s="58">
        <f>I78+I77+I76+I71+I70+I66+I59+I34+I33+I32+I31+I30+I29+I7</f>
        <v>5048.7</v>
      </c>
      <c r="J80" s="95">
        <f>I80/G80*100</f>
        <v>22.02729470074432</v>
      </c>
      <c r="K80" s="58">
        <f>K78+K77+K76+K71+K70+K66+K59+K34+K33+K32+K31+K30+K29+K7</f>
        <v>15586.999999999998</v>
      </c>
      <c r="L80" s="85">
        <f>L78+L77+L76+L71+L70+L66+L34+L33+L32+L31+L30+L29+L7</f>
        <v>4125.2</v>
      </c>
      <c r="M80" s="98">
        <f>L80/K80*100</f>
        <v>26.465644447295826</v>
      </c>
      <c r="N80" s="59">
        <f>G80+K80</f>
        <v>38507.2</v>
      </c>
      <c r="O80" s="113">
        <f>I80+L80</f>
        <v>9173.9</v>
      </c>
      <c r="P80" s="115">
        <f>O80/N80*100</f>
        <v>23.823856317779533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7" activePane="bottomLeft" state="frozen"/>
      <selection pane="topLeft" activeCell="A1" sqref="A1"/>
      <selection pane="bottomLeft" activeCell="Q13" sqref="Q13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 customHeight="1">
      <c r="A3" s="152" t="s">
        <v>94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53"/>
      <c r="B5" s="155"/>
      <c r="C5" s="159" t="s">
        <v>1</v>
      </c>
      <c r="D5" s="160"/>
      <c r="E5" s="160"/>
      <c r="F5" s="161"/>
      <c r="G5" s="157" t="s">
        <v>82</v>
      </c>
      <c r="H5" s="158"/>
      <c r="I5" s="158"/>
      <c r="J5" s="158"/>
      <c r="K5" s="147" t="s">
        <v>81</v>
      </c>
      <c r="L5" s="148"/>
      <c r="M5" s="148"/>
      <c r="N5" s="149" t="s">
        <v>83</v>
      </c>
      <c r="O5" s="150"/>
      <c r="P5" s="151"/>
    </row>
    <row r="6" spans="1:16" s="9" customFormat="1" ht="50.25" customHeight="1" thickBot="1">
      <c r="A6" s="154"/>
      <c r="B6" s="156"/>
      <c r="C6" s="6" t="s">
        <v>2</v>
      </c>
      <c r="D6" s="7" t="s">
        <v>3</v>
      </c>
      <c r="E6" s="7" t="s">
        <v>95</v>
      </c>
      <c r="F6" s="105" t="s">
        <v>4</v>
      </c>
      <c r="G6" s="7" t="s">
        <v>5</v>
      </c>
      <c r="H6" s="7" t="s">
        <v>3</v>
      </c>
      <c r="I6" s="8" t="s">
        <v>95</v>
      </c>
      <c r="J6" s="76" t="s">
        <v>4</v>
      </c>
      <c r="K6" s="77" t="s">
        <v>5</v>
      </c>
      <c r="L6" s="78" t="s">
        <v>95</v>
      </c>
      <c r="M6" s="76" t="s">
        <v>4</v>
      </c>
      <c r="N6" s="77" t="s">
        <v>5</v>
      </c>
      <c r="O6" s="81" t="s">
        <v>95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36524.100000000006</v>
      </c>
      <c r="D7" s="12">
        <f>D9+D13+D17+D21+D26+D27+D28+D22</f>
        <v>0</v>
      </c>
      <c r="E7" s="12">
        <f>E9+E13+E17+E21+E26+E27+E28+E22</f>
        <v>11551.5</v>
      </c>
      <c r="F7" s="106">
        <f>E7/C7*100</f>
        <v>31.62706267916252</v>
      </c>
      <c r="G7" s="12">
        <f>G9+G13+G17+G21+G26+G27+G28+G22</f>
        <v>11057.300000000001</v>
      </c>
      <c r="H7" s="12">
        <f>H9+H13+H17+H21+H26+H27+H28+H22</f>
        <v>0</v>
      </c>
      <c r="I7" s="12">
        <f>I9+I13+I17+I21+I26+I27+I28+I22</f>
        <v>4221.7</v>
      </c>
      <c r="J7" s="87">
        <f>I7/G7*100</f>
        <v>38.18020674124786</v>
      </c>
      <c r="K7" s="12">
        <f>K9+K13+K17+K21+K26+K27+K28+K22</f>
        <v>3065.4</v>
      </c>
      <c r="L7" s="12">
        <f>L9+L13+L17+L21+L26+L27+L28+L22</f>
        <v>1069.6</v>
      </c>
      <c r="M7" s="87">
        <f>L7/K7*100</f>
        <v>34.89267306061199</v>
      </c>
      <c r="N7" s="12">
        <f>G7+K7</f>
        <v>14122.7</v>
      </c>
      <c r="O7" s="12">
        <f>I7+L7</f>
        <v>5291.299999999999</v>
      </c>
      <c r="P7" s="100">
        <f>O7/N7*100</f>
        <v>37.466631734724935</v>
      </c>
    </row>
    <row r="8" spans="1:16" ht="12.75">
      <c r="A8" s="15" t="s">
        <v>8</v>
      </c>
      <c r="B8" s="16"/>
      <c r="C8" s="69"/>
      <c r="D8" s="69"/>
      <c r="E8" s="69"/>
      <c r="F8" s="128"/>
      <c r="G8" s="17"/>
      <c r="H8" s="17"/>
      <c r="I8" s="18"/>
      <c r="J8" s="87"/>
      <c r="K8" s="17"/>
      <c r="L8" s="18"/>
      <c r="M8" s="11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246.2</v>
      </c>
      <c r="F9" s="106">
        <f aca="true" t="shared" si="0" ref="F9:F37">E9/C9*100</f>
        <v>27.243554276861786</v>
      </c>
      <c r="G9" s="22">
        <v>3845.3</v>
      </c>
      <c r="H9" s="22"/>
      <c r="I9" s="22">
        <v>1401.1</v>
      </c>
      <c r="J9" s="89">
        <f>I9/G9*100</f>
        <v>36.43668894494577</v>
      </c>
      <c r="K9" s="22">
        <v>504.3</v>
      </c>
      <c r="L9" s="22">
        <v>225.6</v>
      </c>
      <c r="M9" s="91">
        <f>L9/K9*100</f>
        <v>44.73527662105889</v>
      </c>
      <c r="N9" s="12">
        <f>G9+K9</f>
        <v>4349.6</v>
      </c>
      <c r="O9" s="12">
        <f>I9+L9</f>
        <v>1626.6999999999998</v>
      </c>
      <c r="P9" s="100">
        <f>O9/N9*100</f>
        <v>37.398841272760706</v>
      </c>
    </row>
    <row r="10" spans="1:16" ht="12.75">
      <c r="A10" s="15" t="s">
        <v>11</v>
      </c>
      <c r="B10" s="16"/>
      <c r="C10" s="17">
        <v>694.1</v>
      </c>
      <c r="D10" s="17"/>
      <c r="E10" s="24">
        <v>191.6</v>
      </c>
      <c r="F10" s="107">
        <f t="shared" si="0"/>
        <v>27.604091629448202</v>
      </c>
      <c r="G10" s="24">
        <v>2970.7</v>
      </c>
      <c r="H10" s="17"/>
      <c r="I10" s="26">
        <v>1064.4</v>
      </c>
      <c r="J10" s="89">
        <f>I10/G10*100</f>
        <v>35.82993907159929</v>
      </c>
      <c r="K10" s="24">
        <v>387.3</v>
      </c>
      <c r="L10" s="26">
        <v>174.2</v>
      </c>
      <c r="M10" s="91">
        <f>L10/K10*100</f>
        <v>44.97805318874257</v>
      </c>
      <c r="N10" s="25">
        <f>G10+K10</f>
        <v>3358</v>
      </c>
      <c r="O10" s="25">
        <f>I10+L10</f>
        <v>1238.6000000000001</v>
      </c>
      <c r="P10" s="100">
        <f>O10/N10*100</f>
        <v>36.88505062537225</v>
      </c>
    </row>
    <row r="11" spans="1:16" ht="12.75">
      <c r="A11" s="15" t="s">
        <v>12</v>
      </c>
      <c r="B11" s="16"/>
      <c r="C11" s="17">
        <v>209.6</v>
      </c>
      <c r="D11" s="17"/>
      <c r="E11" s="24">
        <v>54.6</v>
      </c>
      <c r="F11" s="107">
        <f t="shared" si="0"/>
        <v>26.04961832061069</v>
      </c>
      <c r="G11" s="17">
        <v>874.6</v>
      </c>
      <c r="H11" s="17"/>
      <c r="I11" s="26">
        <v>336.7</v>
      </c>
      <c r="J11" s="89">
        <f>I11/G11*100</f>
        <v>38.497598902355364</v>
      </c>
      <c r="K11" s="17">
        <v>117</v>
      </c>
      <c r="L11" s="26">
        <v>51.4</v>
      </c>
      <c r="M11" s="91">
        <f>L11/K11*100</f>
        <v>43.93162393162393</v>
      </c>
      <c r="N11" s="25">
        <f>G11+K11</f>
        <v>991.6</v>
      </c>
      <c r="O11" s="25">
        <f>I11+L11</f>
        <v>388.09999999999997</v>
      </c>
      <c r="P11" s="100">
        <f>O11/N11*100</f>
        <v>39.13876563130294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17"/>
      <c r="L13" s="18"/>
      <c r="M13" s="120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17"/>
      <c r="L14" s="18"/>
      <c r="M14" s="120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17"/>
      <c r="L15" s="18"/>
      <c r="M15" s="120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17"/>
      <c r="L16" s="17"/>
      <c r="M16" s="120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22984.7</v>
      </c>
      <c r="D17" s="21"/>
      <c r="E17" s="21">
        <v>7026</v>
      </c>
      <c r="F17" s="106">
        <f t="shared" si="0"/>
        <v>30.56816055898054</v>
      </c>
      <c r="G17" s="22">
        <v>6723.8</v>
      </c>
      <c r="H17" s="21"/>
      <c r="I17" s="23">
        <v>2466.1</v>
      </c>
      <c r="J17" s="87">
        <f>I17/G17*100</f>
        <v>36.67717659656741</v>
      </c>
      <c r="K17" s="32">
        <v>2264.4</v>
      </c>
      <c r="L17" s="48">
        <v>787.3</v>
      </c>
      <c r="M17" s="91">
        <f>L17/K17*100</f>
        <v>34.768592121533295</v>
      </c>
      <c r="N17" s="12">
        <f>G17+K17</f>
        <v>8988.2</v>
      </c>
      <c r="O17" s="12">
        <f>I17+L17</f>
        <v>3253.3999999999996</v>
      </c>
      <c r="P17" s="100">
        <f>O17/N17*100</f>
        <v>36.19634632073162</v>
      </c>
    </row>
    <row r="18" spans="1:16" ht="12.75">
      <c r="A18" s="15" t="s">
        <v>18</v>
      </c>
      <c r="B18" s="16"/>
      <c r="C18" s="17">
        <v>14612.8</v>
      </c>
      <c r="D18" s="17"/>
      <c r="E18" s="24">
        <v>4208</v>
      </c>
      <c r="F18" s="107">
        <f t="shared" si="0"/>
        <v>28.79667141136538</v>
      </c>
      <c r="G18" s="24">
        <v>4651.7</v>
      </c>
      <c r="H18" s="17"/>
      <c r="I18" s="26">
        <v>1659.8</v>
      </c>
      <c r="J18" s="89">
        <f>I18/G18*100</f>
        <v>35.68157877765118</v>
      </c>
      <c r="K18" s="41">
        <v>1301</v>
      </c>
      <c r="L18" s="125">
        <v>414.4</v>
      </c>
      <c r="M18" s="92">
        <f>L18/K18*100</f>
        <v>31.852421214450423</v>
      </c>
      <c r="N18" s="25">
        <f>G18+K18</f>
        <v>5952.7</v>
      </c>
      <c r="O18" s="25">
        <f>I18+L18</f>
        <v>2074.2</v>
      </c>
      <c r="P18" s="100">
        <f>O18/N18*100</f>
        <v>34.844692324491405</v>
      </c>
    </row>
    <row r="19" spans="1:16" ht="12.75">
      <c r="A19" s="15" t="s">
        <v>19</v>
      </c>
      <c r="B19" s="16"/>
      <c r="C19" s="17">
        <v>4403.2</v>
      </c>
      <c r="D19" s="17"/>
      <c r="E19" s="24">
        <v>1555.2</v>
      </c>
      <c r="F19" s="107">
        <f t="shared" si="0"/>
        <v>35.31976744186046</v>
      </c>
      <c r="G19" s="24">
        <v>1356.1</v>
      </c>
      <c r="H19" s="17"/>
      <c r="I19" s="26">
        <v>526</v>
      </c>
      <c r="J19" s="89">
        <f>I19/G19*100</f>
        <v>38.787700022122266</v>
      </c>
      <c r="K19" s="41">
        <v>392.9</v>
      </c>
      <c r="L19" s="125">
        <v>146.6</v>
      </c>
      <c r="M19" s="92">
        <f>L19/K19*100</f>
        <v>37.3122932043777</v>
      </c>
      <c r="N19" s="25">
        <f>G19+K19</f>
        <v>1749</v>
      </c>
      <c r="O19" s="25">
        <f>I19+L19</f>
        <v>672.6</v>
      </c>
      <c r="P19" s="100">
        <f>O19/N19*100</f>
        <v>38.45626072041167</v>
      </c>
    </row>
    <row r="20" spans="1:16" ht="12.75" customHeight="1">
      <c r="A20" s="15" t="s">
        <v>13</v>
      </c>
      <c r="B20" s="16"/>
      <c r="C20" s="24">
        <f>C17-C18-C19</f>
        <v>3968.7000000000016</v>
      </c>
      <c r="D20" s="24">
        <f>D17-D18-D19</f>
        <v>0</v>
      </c>
      <c r="E20" s="24">
        <f>E17-E18-E19</f>
        <v>1262.8</v>
      </c>
      <c r="F20" s="107">
        <f t="shared" si="0"/>
        <v>31.818983546249385</v>
      </c>
      <c r="G20" s="24">
        <f>G17-G18-G19</f>
        <v>716.0000000000005</v>
      </c>
      <c r="H20" s="24">
        <f>H17-H18-H19</f>
        <v>0</v>
      </c>
      <c r="I20" s="24">
        <f>I17-I18-I19</f>
        <v>280.29999999999995</v>
      </c>
      <c r="J20" s="89">
        <f>I20/G20*100</f>
        <v>39.1480446927374</v>
      </c>
      <c r="K20" s="41">
        <f>K17-K18-K19</f>
        <v>570.5000000000001</v>
      </c>
      <c r="L20" s="41">
        <f>L17-L18-L19</f>
        <v>226.29999999999998</v>
      </c>
      <c r="M20" s="92">
        <f>L20/K20*100</f>
        <v>39.66695880806309</v>
      </c>
      <c r="N20" s="25">
        <f>G20+K20</f>
        <v>1286.5000000000005</v>
      </c>
      <c r="O20" s="25">
        <f>I20+L20</f>
        <v>506.5999999999999</v>
      </c>
      <c r="P20" s="100">
        <f>O20/N20*100</f>
        <v>39.378157792460144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</v>
      </c>
      <c r="F21" s="107">
        <f t="shared" si="0"/>
        <v>0</v>
      </c>
      <c r="G21" s="69"/>
      <c r="H21" s="69"/>
      <c r="I21" s="70"/>
      <c r="J21" s="130"/>
      <c r="K21" s="17"/>
      <c r="L21" s="18"/>
      <c r="M21" s="11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183</v>
      </c>
      <c r="F22" s="106">
        <f t="shared" si="0"/>
        <v>38.656527249683144</v>
      </c>
      <c r="G22" s="69"/>
      <c r="H22" s="69"/>
      <c r="I22" s="70"/>
      <c r="J22" s="130"/>
      <c r="K22" s="17"/>
      <c r="L22" s="18"/>
      <c r="M22" s="11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140.7</v>
      </c>
      <c r="F23" s="107">
        <f t="shared" si="0"/>
        <v>39.00748544496812</v>
      </c>
      <c r="G23" s="69"/>
      <c r="H23" s="69"/>
      <c r="I23" s="70"/>
      <c r="J23" s="130"/>
      <c r="K23" s="17"/>
      <c r="L23" s="18"/>
      <c r="M23" s="11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42.3</v>
      </c>
      <c r="F24" s="107">
        <f t="shared" si="0"/>
        <v>38.80733944954128</v>
      </c>
      <c r="G24" s="69"/>
      <c r="H24" s="69"/>
      <c r="I24" s="70"/>
      <c r="J24" s="130"/>
      <c r="K24" s="17"/>
      <c r="L24" s="18"/>
      <c r="M24" s="11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17"/>
      <c r="L25" s="18"/>
      <c r="M25" s="11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21"/>
      <c r="I26" s="28">
        <v>43.5</v>
      </c>
      <c r="J26" s="87">
        <f aca="true" t="shared" si="1" ref="J26:J34">I26/G26*100</f>
        <v>93.54838709677419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43.5</v>
      </c>
      <c r="P26" s="100">
        <f aca="true" t="shared" si="5" ref="P26:P34">O26/N26*100</f>
        <v>93.54838709677419</v>
      </c>
    </row>
    <row r="27" spans="1:16" s="14" customFormat="1" ht="17.25" customHeight="1">
      <c r="A27" s="19" t="s">
        <v>25</v>
      </c>
      <c r="B27" s="20" t="s">
        <v>26</v>
      </c>
      <c r="C27" s="22">
        <v>162.5</v>
      </c>
      <c r="D27" s="21"/>
      <c r="E27" s="22">
        <v>0</v>
      </c>
      <c r="F27" s="107">
        <f t="shared" si="0"/>
        <v>0</v>
      </c>
      <c r="G27" s="22">
        <v>8.5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68.5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11977.4</v>
      </c>
      <c r="D28" s="21"/>
      <c r="E28" s="22">
        <v>4096.3</v>
      </c>
      <c r="F28" s="106">
        <f t="shared" si="0"/>
        <v>34.20024379247583</v>
      </c>
      <c r="G28" s="22">
        <v>433.2</v>
      </c>
      <c r="H28" s="22"/>
      <c r="I28" s="23">
        <v>311</v>
      </c>
      <c r="J28" s="87">
        <f t="shared" si="1"/>
        <v>71.79132040627886</v>
      </c>
      <c r="K28" s="22">
        <v>236.7</v>
      </c>
      <c r="L28" s="23">
        <v>56.7</v>
      </c>
      <c r="M28" s="91">
        <f t="shared" si="2"/>
        <v>23.954372623574148</v>
      </c>
      <c r="N28" s="12">
        <f t="shared" si="3"/>
        <v>669.9</v>
      </c>
      <c r="O28" s="12">
        <f t="shared" si="4"/>
        <v>367.7</v>
      </c>
      <c r="P28" s="100">
        <f t="shared" si="5"/>
        <v>54.888789371548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422.6</v>
      </c>
      <c r="F29" s="106">
        <f t="shared" si="0"/>
        <v>50.00591645959058</v>
      </c>
      <c r="G29" s="22">
        <v>688.6</v>
      </c>
      <c r="H29" s="21"/>
      <c r="I29" s="23">
        <v>213.6</v>
      </c>
      <c r="J29" s="87">
        <f t="shared" si="1"/>
        <v>31.019459773453384</v>
      </c>
      <c r="K29" s="22">
        <v>156.5</v>
      </c>
      <c r="L29" s="23">
        <v>48.2</v>
      </c>
      <c r="M29" s="91">
        <f t="shared" si="2"/>
        <v>30.79872204472844</v>
      </c>
      <c r="N29" s="12">
        <f t="shared" si="3"/>
        <v>845.1</v>
      </c>
      <c r="O29" s="12">
        <f t="shared" si="4"/>
        <v>261.8</v>
      </c>
      <c r="P29" s="100">
        <f t="shared" si="5"/>
        <v>30.978582416282098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299.5</v>
      </c>
      <c r="F30" s="106">
        <f t="shared" si="0"/>
        <v>33.90310165270546</v>
      </c>
      <c r="G30" s="22">
        <v>4165.6</v>
      </c>
      <c r="H30" s="21"/>
      <c r="I30" s="23">
        <v>1430.4</v>
      </c>
      <c r="J30" s="87">
        <f t="shared" si="1"/>
        <v>34.33839062800077</v>
      </c>
      <c r="K30" s="22">
        <v>82.5</v>
      </c>
      <c r="L30" s="23">
        <v>10.3</v>
      </c>
      <c r="M30" s="91">
        <f t="shared" si="2"/>
        <v>12.484848484848486</v>
      </c>
      <c r="N30" s="12">
        <f t="shared" si="3"/>
        <v>4248.1</v>
      </c>
      <c r="O30" s="12">
        <f t="shared" si="4"/>
        <v>1440.7</v>
      </c>
      <c r="P30" s="100">
        <f t="shared" si="5"/>
        <v>33.91398507568089</v>
      </c>
    </row>
    <row r="31" spans="1:16" s="14" customFormat="1" ht="22.5">
      <c r="A31" s="19" t="s">
        <v>33</v>
      </c>
      <c r="B31" s="20" t="s">
        <v>34</v>
      </c>
      <c r="C31" s="22">
        <v>31841.6</v>
      </c>
      <c r="D31" s="21"/>
      <c r="E31" s="22">
        <v>5137.8</v>
      </c>
      <c r="F31" s="106">
        <f t="shared" si="0"/>
        <v>16.135495703733483</v>
      </c>
      <c r="G31" s="22">
        <v>3777.3</v>
      </c>
      <c r="H31" s="21"/>
      <c r="I31" s="23">
        <v>1501.3</v>
      </c>
      <c r="J31" s="87">
        <f t="shared" si="1"/>
        <v>39.7453207317396</v>
      </c>
      <c r="K31" s="22">
        <v>3657.2</v>
      </c>
      <c r="L31" s="23">
        <v>2133</v>
      </c>
      <c r="M31" s="91">
        <f t="shared" si="2"/>
        <v>58.323307448321124</v>
      </c>
      <c r="N31" s="12">
        <f t="shared" si="3"/>
        <v>7434.5</v>
      </c>
      <c r="O31" s="12">
        <f t="shared" si="4"/>
        <v>3634.3</v>
      </c>
      <c r="P31" s="100">
        <f t="shared" si="5"/>
        <v>48.8842558342861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2165.4</v>
      </c>
      <c r="H32" s="21"/>
      <c r="I32" s="23">
        <v>317.1</v>
      </c>
      <c r="J32" s="87">
        <f t="shared" si="1"/>
        <v>14.643945691327238</v>
      </c>
      <c r="K32" s="22">
        <v>8510.4</v>
      </c>
      <c r="L32" s="23">
        <v>1955.3</v>
      </c>
      <c r="M32" s="91">
        <f t="shared" si="2"/>
        <v>22.97541831171273</v>
      </c>
      <c r="N32" s="12">
        <f t="shared" si="3"/>
        <v>10675.8</v>
      </c>
      <c r="O32" s="12">
        <f t="shared" si="4"/>
        <v>2272.4</v>
      </c>
      <c r="P32" s="100">
        <f t="shared" si="5"/>
        <v>21.285524269843947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125932.5</v>
      </c>
      <c r="D34" s="22"/>
      <c r="E34" s="22">
        <v>43264.1</v>
      </c>
      <c r="F34" s="106">
        <f t="shared" si="0"/>
        <v>34.354991761459516</v>
      </c>
      <c r="G34" s="22"/>
      <c r="H34" s="22"/>
      <c r="I34" s="22"/>
      <c r="J34" s="87" t="e">
        <f t="shared" si="1"/>
        <v>#DIV/0!</v>
      </c>
      <c r="K34" s="22"/>
      <c r="L34" s="2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74207.6</v>
      </c>
      <c r="D35" s="24">
        <f>D40+D48+D63</f>
        <v>0</v>
      </c>
      <c r="E35" s="24">
        <f>E40+E48+E63+E56</f>
        <v>23987</v>
      </c>
      <c r="F35" s="107">
        <f t="shared" si="0"/>
        <v>32.32418242875393</v>
      </c>
      <c r="G35" s="69"/>
      <c r="H35" s="69"/>
      <c r="I35" s="70"/>
      <c r="J35" s="88"/>
      <c r="K35" s="17"/>
      <c r="L35" s="18"/>
      <c r="M35" s="11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22403.899999999998</v>
      </c>
      <c r="D36" s="24">
        <f>D41+D49+D64</f>
        <v>0</v>
      </c>
      <c r="E36" s="24">
        <f>E41+E49+E64+E57</f>
        <v>8078.7</v>
      </c>
      <c r="F36" s="107">
        <f t="shared" si="0"/>
        <v>36.05934681015359</v>
      </c>
      <c r="G36" s="69"/>
      <c r="H36" s="69"/>
      <c r="I36" s="70"/>
      <c r="J36" s="88"/>
      <c r="K36" s="17"/>
      <c r="L36" s="18"/>
      <c r="M36" s="11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29320.999999999996</v>
      </c>
      <c r="D37" s="24">
        <f>D34-D35-D36</f>
        <v>0</v>
      </c>
      <c r="E37" s="24">
        <f>E34-E35-E36</f>
        <v>11198.399999999998</v>
      </c>
      <c r="F37" s="107">
        <f t="shared" si="0"/>
        <v>38.192421813717125</v>
      </c>
      <c r="G37" s="69"/>
      <c r="H37" s="69"/>
      <c r="I37" s="70"/>
      <c r="J37" s="88"/>
      <c r="K37" s="17"/>
      <c r="L37" s="18"/>
      <c r="M37" s="11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17"/>
      <c r="L38" s="18"/>
      <c r="M38" s="11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27858.3</v>
      </c>
      <c r="D39" s="21"/>
      <c r="E39" s="21">
        <v>9593.8</v>
      </c>
      <c r="F39" s="106">
        <f aca="true" t="shared" si="6" ref="F39:F71">E39/C39*100</f>
        <v>34.437851555909724</v>
      </c>
      <c r="G39" s="69"/>
      <c r="H39" s="69"/>
      <c r="I39" s="70"/>
      <c r="J39" s="88"/>
      <c r="K39" s="17"/>
      <c r="L39" s="18"/>
      <c r="M39" s="120"/>
      <c r="N39" s="21"/>
      <c r="O39" s="21"/>
      <c r="P39" s="102"/>
    </row>
    <row r="40" spans="1:16" ht="12.75">
      <c r="A40" s="15" t="s">
        <v>46</v>
      </c>
      <c r="B40" s="20"/>
      <c r="C40" s="24">
        <v>14336.7</v>
      </c>
      <c r="D40" s="17"/>
      <c r="E40" s="24">
        <v>4417.5</v>
      </c>
      <c r="F40" s="107">
        <f t="shared" si="6"/>
        <v>30.81253008014396</v>
      </c>
      <c r="G40" s="69"/>
      <c r="H40" s="69"/>
      <c r="I40" s="70"/>
      <c r="J40" s="88"/>
      <c r="K40" s="17"/>
      <c r="L40" s="18"/>
      <c r="M40" s="119"/>
      <c r="N40" s="17"/>
      <c r="O40" s="17"/>
      <c r="P40" s="101"/>
    </row>
    <row r="41" spans="1:16" ht="12.75">
      <c r="A41" s="15" t="s">
        <v>19</v>
      </c>
      <c r="B41" s="20"/>
      <c r="C41" s="17">
        <v>4330.2</v>
      </c>
      <c r="D41" s="17"/>
      <c r="E41" s="24">
        <v>1610.9</v>
      </c>
      <c r="F41" s="107">
        <f t="shared" si="6"/>
        <v>37.201514941573144</v>
      </c>
      <c r="G41" s="69"/>
      <c r="H41" s="69"/>
      <c r="I41" s="70"/>
      <c r="J41" s="88"/>
      <c r="K41" s="17"/>
      <c r="L41" s="18"/>
      <c r="M41" s="11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9191.399999999998</v>
      </c>
      <c r="D42" s="24">
        <f>D39-D40-D41</f>
        <v>0</v>
      </c>
      <c r="E42" s="24">
        <f>E39-E40-E41</f>
        <v>3565.399999999999</v>
      </c>
      <c r="F42" s="107">
        <f t="shared" si="6"/>
        <v>38.79060861239855</v>
      </c>
      <c r="G42" s="69"/>
      <c r="H42" s="69"/>
      <c r="I42" s="70"/>
      <c r="J42" s="88"/>
      <c r="K42" s="17"/>
      <c r="L42" s="18"/>
      <c r="M42" s="119"/>
      <c r="N42" s="17"/>
      <c r="O42" s="17"/>
      <c r="P42" s="101"/>
    </row>
    <row r="43" spans="1:16" ht="22.5">
      <c r="A43" s="30" t="s">
        <v>86</v>
      </c>
      <c r="B43" s="31"/>
      <c r="C43" s="126">
        <v>9641.2</v>
      </c>
      <c r="D43" s="127"/>
      <c r="E43" s="126">
        <v>3105.2</v>
      </c>
      <c r="F43" s="106">
        <f t="shared" si="6"/>
        <v>32.20760901132639</v>
      </c>
      <c r="G43" s="69"/>
      <c r="H43" s="69"/>
      <c r="I43" s="70"/>
      <c r="J43" s="88"/>
      <c r="K43" s="17"/>
      <c r="L43" s="18"/>
      <c r="M43" s="118"/>
      <c r="N43" s="82"/>
      <c r="O43" s="82"/>
      <c r="P43" s="103"/>
    </row>
    <row r="44" spans="1:16" ht="12.75">
      <c r="A44" s="39" t="s">
        <v>49</v>
      </c>
      <c r="B44" s="40"/>
      <c r="C44" s="41">
        <v>7175.7</v>
      </c>
      <c r="D44" s="34"/>
      <c r="E44" s="34">
        <v>2135.3</v>
      </c>
      <c r="F44" s="106">
        <f t="shared" si="6"/>
        <v>29.757375587050745</v>
      </c>
      <c r="G44" s="69"/>
      <c r="H44" s="69"/>
      <c r="I44" s="70"/>
      <c r="J44" s="88"/>
      <c r="K44" s="17"/>
      <c r="L44" s="18"/>
      <c r="M44" s="118"/>
      <c r="N44" s="82"/>
      <c r="O44" s="82"/>
      <c r="P44" s="103"/>
    </row>
    <row r="45" spans="1:16" ht="12.75">
      <c r="A45" s="39" t="s">
        <v>50</v>
      </c>
      <c r="B45" s="40"/>
      <c r="C45" s="41">
        <v>2167.6</v>
      </c>
      <c r="D45" s="34"/>
      <c r="E45" s="41">
        <v>801</v>
      </c>
      <c r="F45" s="106">
        <f t="shared" si="6"/>
        <v>36.95331241926555</v>
      </c>
      <c r="G45" s="69"/>
      <c r="H45" s="69"/>
      <c r="I45" s="70"/>
      <c r="J45" s="88"/>
      <c r="K45" s="17"/>
      <c r="L45" s="18"/>
      <c r="M45" s="118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297.900000000001</v>
      </c>
      <c r="D46" s="34">
        <f>D43-D44-D45</f>
        <v>0</v>
      </c>
      <c r="E46" s="34">
        <f>E43-E44-E45</f>
        <v>168.89999999999964</v>
      </c>
      <c r="F46" s="106">
        <f t="shared" si="6"/>
        <v>56.6968781470289</v>
      </c>
      <c r="G46" s="69"/>
      <c r="H46" s="69"/>
      <c r="I46" s="70"/>
      <c r="J46" s="88"/>
      <c r="K46" s="17"/>
      <c r="L46" s="18"/>
      <c r="M46" s="118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82061.6</v>
      </c>
      <c r="D47" s="21"/>
      <c r="E47" s="22">
        <v>28075.5</v>
      </c>
      <c r="F47" s="106">
        <f t="shared" si="6"/>
        <v>34.21271337629293</v>
      </c>
      <c r="G47" s="69"/>
      <c r="H47" s="69"/>
      <c r="I47" s="70"/>
      <c r="J47" s="88"/>
      <c r="K47" s="17"/>
      <c r="L47" s="18"/>
      <c r="M47" s="120"/>
      <c r="N47" s="21"/>
      <c r="O47" s="21"/>
      <c r="P47" s="102"/>
    </row>
    <row r="48" spans="1:16" ht="12.75">
      <c r="A48" s="15" t="s">
        <v>11</v>
      </c>
      <c r="B48" s="16"/>
      <c r="C48" s="24">
        <v>51348.6</v>
      </c>
      <c r="D48" s="17"/>
      <c r="E48" s="24">
        <v>16832.2</v>
      </c>
      <c r="F48" s="107">
        <f t="shared" si="6"/>
        <v>32.78025106818882</v>
      </c>
      <c r="G48" s="69"/>
      <c r="H48" s="69"/>
      <c r="I48" s="70"/>
      <c r="J48" s="88"/>
      <c r="K48" s="17"/>
      <c r="L48" s="18"/>
      <c r="M48" s="119"/>
      <c r="N48" s="17"/>
      <c r="O48" s="17"/>
      <c r="P48" s="101"/>
    </row>
    <row r="49" spans="1:16" ht="12.75">
      <c r="A49" s="15" t="s">
        <v>19</v>
      </c>
      <c r="B49" s="16"/>
      <c r="C49" s="17">
        <v>15506.4</v>
      </c>
      <c r="D49" s="17"/>
      <c r="E49" s="24">
        <v>5453.6</v>
      </c>
      <c r="F49" s="107">
        <f t="shared" si="6"/>
        <v>35.169994324923906</v>
      </c>
      <c r="G49" s="69"/>
      <c r="H49" s="69"/>
      <c r="I49" s="70"/>
      <c r="J49" s="88"/>
      <c r="K49" s="17"/>
      <c r="L49" s="18"/>
      <c r="M49" s="11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15206.600000000008</v>
      </c>
      <c r="D50" s="24">
        <f>D47-D48-D49</f>
        <v>0</v>
      </c>
      <c r="E50" s="24">
        <f>E47-E48-E49</f>
        <v>5789.699999999999</v>
      </c>
      <c r="F50" s="106">
        <f t="shared" si="6"/>
        <v>38.07359962121708</v>
      </c>
      <c r="G50" s="69"/>
      <c r="H50" s="69"/>
      <c r="I50" s="70"/>
      <c r="J50" s="88"/>
      <c r="K50" s="17"/>
      <c r="L50" s="18"/>
      <c r="M50" s="118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56812</v>
      </c>
      <c r="D51" s="127"/>
      <c r="E51" s="126">
        <v>17748.4</v>
      </c>
      <c r="F51" s="106">
        <f t="shared" si="6"/>
        <v>31.240582975427728</v>
      </c>
      <c r="G51" s="45"/>
      <c r="H51" s="45"/>
      <c r="I51" s="74"/>
      <c r="J51" s="88"/>
      <c r="K51" s="34"/>
      <c r="L51" s="35"/>
      <c r="M51" s="9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42774.3</v>
      </c>
      <c r="D52" s="34"/>
      <c r="E52" s="34">
        <v>13300</v>
      </c>
      <c r="F52" s="107">
        <f t="shared" si="6"/>
        <v>31.09343694695179</v>
      </c>
      <c r="G52" s="45"/>
      <c r="H52" s="45"/>
      <c r="I52" s="74"/>
      <c r="J52" s="88"/>
      <c r="K52" s="34"/>
      <c r="L52" s="35"/>
      <c r="M52" s="118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12917.1</v>
      </c>
      <c r="D53" s="34"/>
      <c r="E53" s="41">
        <v>4307.1</v>
      </c>
      <c r="F53" s="107">
        <f t="shared" si="6"/>
        <v>33.344171679401725</v>
      </c>
      <c r="G53" s="45"/>
      <c r="H53" s="45"/>
      <c r="I53" s="74"/>
      <c r="J53" s="88"/>
      <c r="K53" s="34"/>
      <c r="L53" s="35"/>
      <c r="M53" s="118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1120.5999999999967</v>
      </c>
      <c r="D54" s="34">
        <f>D51-D52-D53</f>
        <v>0</v>
      </c>
      <c r="E54" s="34">
        <f>E51-E52-E53</f>
        <v>141.3000000000011</v>
      </c>
      <c r="F54" s="107">
        <f t="shared" si="6"/>
        <v>12.609316437622835</v>
      </c>
      <c r="G54" s="45"/>
      <c r="H54" s="45"/>
      <c r="I54" s="74"/>
      <c r="J54" s="88"/>
      <c r="K54" s="34"/>
      <c r="L54" s="35"/>
      <c r="M54" s="118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14586.9</v>
      </c>
      <c r="D55" s="33"/>
      <c r="E55" s="33">
        <v>5320.1</v>
      </c>
      <c r="F55" s="106">
        <f t="shared" si="6"/>
        <v>36.47176576243068</v>
      </c>
      <c r="G55" s="45"/>
      <c r="H55" s="45"/>
      <c r="I55" s="74"/>
      <c r="J55" s="88"/>
      <c r="K55" s="34"/>
      <c r="L55" s="35"/>
      <c r="M55" s="118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7943.8</v>
      </c>
      <c r="D56" s="34"/>
      <c r="E56" s="34">
        <v>2568.7</v>
      </c>
      <c r="F56" s="106">
        <f t="shared" si="6"/>
        <v>32.335909766106894</v>
      </c>
      <c r="G56" s="45"/>
      <c r="H56" s="45"/>
      <c r="I56" s="74"/>
      <c r="J56" s="88"/>
      <c r="K56" s="34"/>
      <c r="L56" s="35"/>
      <c r="M56" s="118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2392.5</v>
      </c>
      <c r="D57" s="34"/>
      <c r="E57" s="34">
        <v>957</v>
      </c>
      <c r="F57" s="106">
        <f t="shared" si="6"/>
        <v>40</v>
      </c>
      <c r="G57" s="45"/>
      <c r="H57" s="45"/>
      <c r="I57" s="74"/>
      <c r="J57" s="88"/>
      <c r="K57" s="34"/>
      <c r="L57" s="35"/>
      <c r="M57" s="118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4250.599999999999</v>
      </c>
      <c r="D58" s="34">
        <f>D55-D56-D57</f>
        <v>0</v>
      </c>
      <c r="E58" s="34">
        <f>E55-E56-E57</f>
        <v>1794.4000000000005</v>
      </c>
      <c r="F58" s="106">
        <f t="shared" si="6"/>
        <v>42.215216675292915</v>
      </c>
      <c r="G58" s="45"/>
      <c r="H58" s="45"/>
      <c r="I58" s="74"/>
      <c r="J58" s="88"/>
      <c r="K58" s="34"/>
      <c r="L58" s="35"/>
      <c r="M58" s="118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666.2</v>
      </c>
      <c r="D60" s="33"/>
      <c r="E60" s="32">
        <v>42.7</v>
      </c>
      <c r="F60" s="106">
        <f t="shared" si="6"/>
        <v>6.4094866406484545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666.2</v>
      </c>
      <c r="D61" s="41">
        <f>D60</f>
        <v>0</v>
      </c>
      <c r="E61" s="41">
        <f>E60</f>
        <v>42.7</v>
      </c>
      <c r="F61" s="107">
        <f t="shared" si="6"/>
        <v>6.4094866406484545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759.5</v>
      </c>
      <c r="D62" s="33"/>
      <c r="E62" s="33">
        <v>232</v>
      </c>
      <c r="F62" s="106">
        <f t="shared" si="6"/>
        <v>30.546412113232392</v>
      </c>
      <c r="G62" s="34"/>
      <c r="H62" s="34"/>
      <c r="I62" s="35"/>
      <c r="J62" s="111"/>
      <c r="K62" s="34"/>
      <c r="L62" s="35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578.5</v>
      </c>
      <c r="D63" s="34"/>
      <c r="E63" s="41">
        <v>168.6</v>
      </c>
      <c r="F63" s="107">
        <f t="shared" si="6"/>
        <v>29.144338807260155</v>
      </c>
      <c r="G63" s="34"/>
      <c r="H63" s="34"/>
      <c r="I63" s="35"/>
      <c r="J63" s="112"/>
      <c r="K63" s="34"/>
      <c r="L63" s="35"/>
      <c r="M63" s="118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174.8</v>
      </c>
      <c r="D64" s="34"/>
      <c r="E64" s="41">
        <v>57.2</v>
      </c>
      <c r="F64" s="107">
        <f t="shared" si="6"/>
        <v>32.723112128146454</v>
      </c>
      <c r="G64" s="34"/>
      <c r="H64" s="34"/>
      <c r="I64" s="35"/>
      <c r="J64" s="112"/>
      <c r="K64" s="34"/>
      <c r="L64" s="35"/>
      <c r="M64" s="118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6.199999999999989</v>
      </c>
      <c r="D65" s="41">
        <f>D62-D63-D64</f>
        <v>0</v>
      </c>
      <c r="E65" s="41">
        <f>E62-E63-E64</f>
        <v>6.200000000000003</v>
      </c>
      <c r="F65" s="107">
        <f t="shared" si="6"/>
        <v>100.00000000000023</v>
      </c>
      <c r="G65" s="34"/>
      <c r="H65" s="34"/>
      <c r="I65" s="35"/>
      <c r="J65" s="112"/>
      <c r="K65" s="34"/>
      <c r="L65" s="35"/>
      <c r="M65" s="118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30686.1</v>
      </c>
      <c r="D66" s="21"/>
      <c r="E66" s="22">
        <v>10954.2</v>
      </c>
      <c r="F66" s="106">
        <f t="shared" si="6"/>
        <v>35.697595979938804</v>
      </c>
      <c r="G66" s="22">
        <v>5.9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10.9</v>
      </c>
      <c r="O66" s="12">
        <f>I66+L66</f>
        <v>3</v>
      </c>
      <c r="P66" s="100">
        <f>O66/N66*100</f>
        <v>27.522935779816514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5418.1</v>
      </c>
      <c r="F67" s="107">
        <f t="shared" si="6"/>
        <v>30.79795820922671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2154</v>
      </c>
      <c r="F68" s="107">
        <f t="shared" si="6"/>
        <v>40.64841199448963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7794.599999999997</v>
      </c>
      <c r="D69" s="24">
        <f>D66-D67-D68</f>
        <v>0</v>
      </c>
      <c r="E69" s="24">
        <f>E66-E67-E68</f>
        <v>3382.1000000000004</v>
      </c>
      <c r="F69" s="107">
        <f t="shared" si="6"/>
        <v>43.39029584584201</v>
      </c>
      <c r="G69" s="24">
        <f>G66-I70</f>
        <v>5.9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10.9</v>
      </c>
      <c r="O69" s="12">
        <f>I69+L69</f>
        <v>3</v>
      </c>
      <c r="P69" s="100">
        <f>O69/N69*100</f>
        <v>27.522935779816514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10.9</v>
      </c>
      <c r="F70" s="107">
        <f t="shared" si="6"/>
        <v>40.370370370370374</v>
      </c>
      <c r="G70" s="21"/>
      <c r="H70" s="71"/>
      <c r="I70" s="73"/>
      <c r="J70" s="90"/>
      <c r="K70" s="21"/>
      <c r="L70" s="28"/>
      <c r="M70" s="120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21932.9</v>
      </c>
      <c r="D71" s="22"/>
      <c r="E71" s="22">
        <v>8354.3</v>
      </c>
      <c r="F71" s="106">
        <f t="shared" si="6"/>
        <v>38.09026622106515</v>
      </c>
      <c r="G71" s="22">
        <v>936.3</v>
      </c>
      <c r="H71" s="22"/>
      <c r="I71" s="22">
        <v>334.4</v>
      </c>
      <c r="J71" s="91">
        <f>I71/G71*100</f>
        <v>35.71504859553562</v>
      </c>
      <c r="K71" s="22">
        <v>110</v>
      </c>
      <c r="L71" s="22">
        <v>36.5</v>
      </c>
      <c r="M71" s="91">
        <f>L71/K71*100</f>
        <v>33.18181818181819</v>
      </c>
      <c r="N71" s="12">
        <f>G71+K71</f>
        <v>1046.3</v>
      </c>
      <c r="O71" s="12">
        <f>I71+L71</f>
        <v>370.9</v>
      </c>
      <c r="P71" s="100">
        <f>O71/N71*100</f>
        <v>35.44872407531301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326.7</v>
      </c>
      <c r="F73" s="107">
        <f aca="true" t="shared" si="7" ref="F73:F80">E73/C73*100</f>
        <v>55.34473996273081</v>
      </c>
      <c r="G73" s="24">
        <v>936.3</v>
      </c>
      <c r="H73" s="24"/>
      <c r="I73" s="26">
        <v>334.4</v>
      </c>
      <c r="J73" s="92">
        <f>I73/G73*100</f>
        <v>35.71504859553562</v>
      </c>
      <c r="K73" s="24">
        <v>110</v>
      </c>
      <c r="L73" s="26">
        <v>36.5</v>
      </c>
      <c r="M73" s="91">
        <f>L73/K73*100</f>
        <v>33.18181818181819</v>
      </c>
      <c r="N73" s="12">
        <f>G73+K73</f>
        <v>1046.3</v>
      </c>
      <c r="O73" s="12">
        <f>I73+L73</f>
        <v>370.9</v>
      </c>
      <c r="P73" s="100">
        <f>O73/N73*100</f>
        <v>35.44872407531301</v>
      </c>
    </row>
    <row r="74" spans="1:16" ht="12.75">
      <c r="A74" s="15" t="s">
        <v>67</v>
      </c>
      <c r="B74" s="16" t="s">
        <v>68</v>
      </c>
      <c r="C74" s="24">
        <v>8791</v>
      </c>
      <c r="D74" s="17"/>
      <c r="E74" s="24">
        <v>4472.7</v>
      </c>
      <c r="F74" s="107">
        <f t="shared" si="7"/>
        <v>50.87817085655784</v>
      </c>
      <c r="G74" s="131"/>
      <c r="H74" s="131"/>
      <c r="I74" s="138"/>
      <c r="J74" s="110"/>
      <c r="K74" s="24"/>
      <c r="L74" s="26"/>
      <c r="M74" s="91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12551.6</v>
      </c>
      <c r="D75" s="17"/>
      <c r="E75" s="24">
        <v>3554.9</v>
      </c>
      <c r="F75" s="107">
        <f t="shared" si="7"/>
        <v>28.32228560502247</v>
      </c>
      <c r="G75" s="131"/>
      <c r="H75" s="131"/>
      <c r="I75" s="138"/>
      <c r="J75" s="110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51.5</v>
      </c>
      <c r="F76" s="106">
        <f t="shared" si="7"/>
        <v>60.87470449172577</v>
      </c>
      <c r="G76" s="22">
        <v>694.3</v>
      </c>
      <c r="H76" s="22"/>
      <c r="I76" s="23">
        <v>3.4</v>
      </c>
      <c r="J76" s="91">
        <f>I76/G76*100</f>
        <v>0.48970185798646126</v>
      </c>
      <c r="K76" s="22"/>
      <c r="L76" s="23"/>
      <c r="M76" s="91" t="e">
        <f>L76/K76*100</f>
        <v>#DIV/0!</v>
      </c>
      <c r="N76" s="12">
        <f>G76+K76</f>
        <v>694.3</v>
      </c>
      <c r="O76" s="12">
        <f>I76+L76</f>
        <v>3.4</v>
      </c>
      <c r="P76" s="100">
        <f>O76/N76*100</f>
        <v>0.48970185798646126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236</v>
      </c>
      <c r="F77" s="106">
        <f t="shared" si="7"/>
        <v>31.47506001600427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13765.3</v>
      </c>
      <c r="D78" s="52"/>
      <c r="E78" s="13">
        <v>5027.7</v>
      </c>
      <c r="F78" s="106">
        <f t="shared" si="7"/>
        <v>36.52444915839103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79"/>
      <c r="D79" s="79"/>
      <c r="E79" s="79"/>
      <c r="F79" s="141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263272.4</v>
      </c>
      <c r="D80" s="58">
        <f>D78+D77+D76+D71+D70+D66+D34+D33+D32+D31+D30+D29+D7</f>
        <v>0</v>
      </c>
      <c r="E80" s="58">
        <f>E78+E77+E76+E71+E70+E66+E34+E33+E32+E31+E30+E29+E7</f>
        <v>85310.1</v>
      </c>
      <c r="F80" s="109">
        <f t="shared" si="7"/>
        <v>32.40373848531027</v>
      </c>
      <c r="G80" s="58">
        <f>G78+G77+G76+G71+G70+G66+G59+G34+G33+G32+G31+G30+G29+G7</f>
        <v>23490.700000000004</v>
      </c>
      <c r="H80" s="58">
        <f>H78+H77+H76+H71+H70+H66+H34+H33+H32+H31+H30+H29+H7</f>
        <v>0</v>
      </c>
      <c r="I80" s="58">
        <f>I78+I77+I76+I71+I70+I66+I59+I34+I33+I32+I31+I30+I29+I7</f>
        <v>8021.9</v>
      </c>
      <c r="J80" s="95">
        <f>I80/G80*100</f>
        <v>34.149259068482415</v>
      </c>
      <c r="K80" s="58">
        <f>K78+K77+K76+K71+K70+K66+K59+K34+K33+K32+K31+K30+K29+K7</f>
        <v>15586.999999999998</v>
      </c>
      <c r="L80" s="85">
        <f>L78+L77+L76+L71+L70+L66+L34+L33+L32+L31+L30+L29+L7</f>
        <v>5255.9</v>
      </c>
      <c r="M80" s="98">
        <f>L80/K80*100</f>
        <v>33.71976647206005</v>
      </c>
      <c r="N80" s="59">
        <f>G80+K80</f>
        <v>39077.700000000004</v>
      </c>
      <c r="O80" s="113">
        <f>I80+L80</f>
        <v>13277.8</v>
      </c>
      <c r="P80" s="115">
        <f>O80/N80*100</f>
        <v>33.977946501457346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7" activePane="bottomLeft" state="frozen"/>
      <selection pane="topLeft" activeCell="A1" sqref="A1"/>
      <selection pane="bottomLeft" activeCell="R24" sqref="R24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 customHeight="1">
      <c r="A3" s="152" t="s">
        <v>96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53"/>
      <c r="B5" s="155"/>
      <c r="C5" s="159" t="s">
        <v>1</v>
      </c>
      <c r="D5" s="160"/>
      <c r="E5" s="160"/>
      <c r="F5" s="161"/>
      <c r="G5" s="157" t="s">
        <v>82</v>
      </c>
      <c r="H5" s="158"/>
      <c r="I5" s="158"/>
      <c r="J5" s="158"/>
      <c r="K5" s="147" t="s">
        <v>81</v>
      </c>
      <c r="L5" s="148"/>
      <c r="M5" s="148"/>
      <c r="N5" s="149" t="s">
        <v>83</v>
      </c>
      <c r="O5" s="150"/>
      <c r="P5" s="151"/>
    </row>
    <row r="6" spans="1:16" s="9" customFormat="1" ht="50.25" customHeight="1" thickBot="1">
      <c r="A6" s="154"/>
      <c r="B6" s="156"/>
      <c r="C6" s="6" t="s">
        <v>2</v>
      </c>
      <c r="D6" s="7" t="s">
        <v>3</v>
      </c>
      <c r="E6" s="7" t="s">
        <v>97</v>
      </c>
      <c r="F6" s="105" t="s">
        <v>4</v>
      </c>
      <c r="G6" s="7" t="s">
        <v>5</v>
      </c>
      <c r="H6" s="7" t="s">
        <v>3</v>
      </c>
      <c r="I6" s="8" t="s">
        <v>97</v>
      </c>
      <c r="J6" s="76" t="s">
        <v>4</v>
      </c>
      <c r="K6" s="77" t="s">
        <v>5</v>
      </c>
      <c r="L6" s="78" t="s">
        <v>97</v>
      </c>
      <c r="M6" s="76" t="s">
        <v>4</v>
      </c>
      <c r="N6" s="77" t="s">
        <v>5</v>
      </c>
      <c r="O6" s="81" t="s">
        <v>97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36524.100000000006</v>
      </c>
      <c r="D7" s="12">
        <f>D9+D13+D17+D21+D26+D27+D28+D22</f>
        <v>0</v>
      </c>
      <c r="E7" s="12">
        <f>E9+E13+E17+E21+E26+E27+E28+E22</f>
        <v>14004</v>
      </c>
      <c r="F7" s="106">
        <f>E7/C7*100</f>
        <v>38.34180719032091</v>
      </c>
      <c r="G7" s="12">
        <f>G9+G13+G17+G21+G26+G27+G28+G22</f>
        <v>11195.3</v>
      </c>
      <c r="H7" s="12">
        <f>H9+H13+H17+H21+H26+H27+H28+H22</f>
        <v>0</v>
      </c>
      <c r="I7" s="12">
        <f>I9+I13+I17+I21+I26+I27+I28+I22</f>
        <v>4769.700000000001</v>
      </c>
      <c r="J7" s="87">
        <f>I7/G7*100</f>
        <v>42.60448581100999</v>
      </c>
      <c r="K7" s="12">
        <f>K9+K13+K17+K21+K26+K27+K28+K22</f>
        <v>3142.3</v>
      </c>
      <c r="L7" s="12">
        <f>L9+L13+L17+L21+L26+L27+L28+L22</f>
        <v>1216.6</v>
      </c>
      <c r="M7" s="87">
        <f>L7/K7*100</f>
        <v>38.716863443974155</v>
      </c>
      <c r="N7" s="12">
        <f>G7+K7</f>
        <v>14337.599999999999</v>
      </c>
      <c r="O7" s="12">
        <f>I7+L7</f>
        <v>5986.300000000001</v>
      </c>
      <c r="P7" s="100">
        <f>O7/N7*100</f>
        <v>41.75245508313806</v>
      </c>
    </row>
    <row r="8" spans="1:16" ht="12.75">
      <c r="A8" s="15" t="s">
        <v>8</v>
      </c>
      <c r="B8" s="16"/>
      <c r="C8" s="69"/>
      <c r="D8" s="69"/>
      <c r="E8" s="69"/>
      <c r="F8" s="128"/>
      <c r="G8" s="17"/>
      <c r="H8" s="17"/>
      <c r="I8" s="18"/>
      <c r="J8" s="87"/>
      <c r="K8" s="69"/>
      <c r="L8" s="70"/>
      <c r="M8" s="142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295.4</v>
      </c>
      <c r="F9" s="106">
        <f aca="true" t="shared" si="0" ref="F9:F37">E9/C9*100</f>
        <v>32.68783888458559</v>
      </c>
      <c r="G9" s="22">
        <v>3872.4</v>
      </c>
      <c r="H9" s="22"/>
      <c r="I9" s="22">
        <v>1584.2</v>
      </c>
      <c r="J9" s="89">
        <f>I9/G9*100</f>
        <v>40.9100299555831</v>
      </c>
      <c r="K9" s="22">
        <v>504.3</v>
      </c>
      <c r="L9" s="22">
        <v>242.6</v>
      </c>
      <c r="M9" s="91">
        <f>L9/K9*100</f>
        <v>48.10628594090819</v>
      </c>
      <c r="N9" s="12">
        <f>G9+K9</f>
        <v>4376.7</v>
      </c>
      <c r="O9" s="12">
        <f>I9+L9</f>
        <v>1826.8</v>
      </c>
      <c r="P9" s="100">
        <f>O9/N9*100</f>
        <v>41.73920990700756</v>
      </c>
    </row>
    <row r="10" spans="1:16" ht="12.75">
      <c r="A10" s="15" t="s">
        <v>11</v>
      </c>
      <c r="B10" s="16"/>
      <c r="C10" s="17">
        <v>694.1</v>
      </c>
      <c r="D10" s="17"/>
      <c r="E10" s="24">
        <v>231.2</v>
      </c>
      <c r="F10" s="107">
        <f t="shared" si="0"/>
        <v>33.30932142342602</v>
      </c>
      <c r="G10" s="24">
        <v>2991.1</v>
      </c>
      <c r="H10" s="17"/>
      <c r="I10" s="26">
        <v>1241.6</v>
      </c>
      <c r="J10" s="89">
        <f>I10/G10*100</f>
        <v>41.509812443582625</v>
      </c>
      <c r="K10" s="24">
        <v>387.3</v>
      </c>
      <c r="L10" s="26">
        <v>191.2</v>
      </c>
      <c r="M10" s="91">
        <f>L10/K10*100</f>
        <v>49.367415440227205</v>
      </c>
      <c r="N10" s="25">
        <f>G10+K10</f>
        <v>3378.4</v>
      </c>
      <c r="O10" s="25">
        <f>I10+L10</f>
        <v>1432.8</v>
      </c>
      <c r="P10" s="100">
        <f>O10/N10*100</f>
        <v>42.41060857210513</v>
      </c>
    </row>
    <row r="11" spans="1:16" ht="12.75">
      <c r="A11" s="15" t="s">
        <v>12</v>
      </c>
      <c r="B11" s="16"/>
      <c r="C11" s="17">
        <v>209.6</v>
      </c>
      <c r="D11" s="17"/>
      <c r="E11" s="24">
        <v>64.2</v>
      </c>
      <c r="F11" s="107">
        <f t="shared" si="0"/>
        <v>30.62977099236641</v>
      </c>
      <c r="G11" s="17">
        <v>881.3</v>
      </c>
      <c r="H11" s="17"/>
      <c r="I11" s="26">
        <v>342.6</v>
      </c>
      <c r="J11" s="89">
        <f>I11/G11*100</f>
        <v>38.87439010552593</v>
      </c>
      <c r="K11" s="17">
        <v>117</v>
      </c>
      <c r="L11" s="26">
        <v>51.4</v>
      </c>
      <c r="M11" s="91">
        <f>L11/K11*100</f>
        <v>43.93162393162393</v>
      </c>
      <c r="N11" s="25">
        <f>G11+K11</f>
        <v>998.3</v>
      </c>
      <c r="O11" s="25">
        <f>I11+L11</f>
        <v>394</v>
      </c>
      <c r="P11" s="100">
        <f>O11/N11*100</f>
        <v>39.46709405990184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69"/>
      <c r="L13" s="70"/>
      <c r="M13" s="120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20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20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20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22984.7</v>
      </c>
      <c r="D17" s="21"/>
      <c r="E17" s="21">
        <v>8593</v>
      </c>
      <c r="F17" s="106">
        <f t="shared" si="0"/>
        <v>37.385739209126065</v>
      </c>
      <c r="G17" s="22">
        <v>6822.4</v>
      </c>
      <c r="H17" s="21"/>
      <c r="I17" s="23">
        <v>2825.4</v>
      </c>
      <c r="J17" s="87">
        <f>I17/G17*100</f>
        <v>41.413578799249535</v>
      </c>
      <c r="K17" s="32">
        <v>2346.1</v>
      </c>
      <c r="L17" s="48">
        <v>904.7</v>
      </c>
      <c r="M17" s="91">
        <f>L17/K17*100</f>
        <v>38.5618686330506</v>
      </c>
      <c r="N17" s="12">
        <f>G17+K17</f>
        <v>9168.5</v>
      </c>
      <c r="O17" s="12">
        <f>I17+L17</f>
        <v>3730.1000000000004</v>
      </c>
      <c r="P17" s="100">
        <f>O17/N17*100</f>
        <v>40.683863227354536</v>
      </c>
    </row>
    <row r="18" spans="1:16" ht="12.75">
      <c r="A18" s="15" t="s">
        <v>18</v>
      </c>
      <c r="B18" s="16"/>
      <c r="C18" s="17">
        <v>14612.8</v>
      </c>
      <c r="D18" s="17"/>
      <c r="E18" s="24">
        <v>5460.8</v>
      </c>
      <c r="F18" s="107">
        <f t="shared" si="0"/>
        <v>37.36997700646009</v>
      </c>
      <c r="G18" s="24">
        <v>4727.8</v>
      </c>
      <c r="H18" s="17"/>
      <c r="I18" s="26">
        <v>1924.2</v>
      </c>
      <c r="J18" s="89">
        <f>I18/G18*100</f>
        <v>40.69969118829054</v>
      </c>
      <c r="K18" s="41">
        <v>1347</v>
      </c>
      <c r="L18" s="125">
        <v>458.9</v>
      </c>
      <c r="M18" s="92">
        <f>L18/K18*100</f>
        <v>34.06829992576095</v>
      </c>
      <c r="N18" s="25">
        <f>G18+K18</f>
        <v>6074.8</v>
      </c>
      <c r="O18" s="25">
        <f>I18+L18</f>
        <v>2383.1</v>
      </c>
      <c r="P18" s="100">
        <f>O18/N18*100</f>
        <v>39.22927503786133</v>
      </c>
    </row>
    <row r="19" spans="1:16" ht="12.75">
      <c r="A19" s="15" t="s">
        <v>19</v>
      </c>
      <c r="B19" s="16"/>
      <c r="C19" s="17">
        <v>4403.2</v>
      </c>
      <c r="D19" s="17"/>
      <c r="E19" s="24">
        <v>1700.5</v>
      </c>
      <c r="F19" s="107">
        <f t="shared" si="0"/>
        <v>38.61964026162791</v>
      </c>
      <c r="G19" s="24">
        <v>1377.8</v>
      </c>
      <c r="H19" s="17"/>
      <c r="I19" s="26">
        <v>532.5</v>
      </c>
      <c r="J19" s="89">
        <f>I19/G19*100</f>
        <v>38.64857018435187</v>
      </c>
      <c r="K19" s="41">
        <v>408.3</v>
      </c>
      <c r="L19" s="125">
        <v>133.5</v>
      </c>
      <c r="M19" s="92">
        <f>L19/K19*100</f>
        <v>32.69654665686995</v>
      </c>
      <c r="N19" s="25">
        <f>G19+K19</f>
        <v>1786.1</v>
      </c>
      <c r="O19" s="25">
        <f>I19+L19</f>
        <v>666</v>
      </c>
      <c r="P19" s="100">
        <f>O19/N19*100</f>
        <v>37.2879458037064</v>
      </c>
    </row>
    <row r="20" spans="1:16" ht="12.75" customHeight="1">
      <c r="A20" s="15" t="s">
        <v>13</v>
      </c>
      <c r="B20" s="16"/>
      <c r="C20" s="24">
        <f>C17-C18-C19</f>
        <v>3968.7000000000016</v>
      </c>
      <c r="D20" s="24">
        <f>D17-D18-D19</f>
        <v>0</v>
      </c>
      <c r="E20" s="24">
        <f>E17-E18-E19</f>
        <v>1431.6999999999998</v>
      </c>
      <c r="F20" s="107">
        <f t="shared" si="0"/>
        <v>36.07478519414416</v>
      </c>
      <c r="G20" s="24">
        <f>G17-G18-G19</f>
        <v>716.7999999999995</v>
      </c>
      <c r="H20" s="24">
        <f>H17-H18-H19</f>
        <v>0</v>
      </c>
      <c r="I20" s="24">
        <f>I17-I18-I19</f>
        <v>368.70000000000005</v>
      </c>
      <c r="J20" s="89">
        <f>I20/G20*100</f>
        <v>51.43694196428575</v>
      </c>
      <c r="K20" s="41">
        <f>K17-K18-K19</f>
        <v>590.8</v>
      </c>
      <c r="L20" s="41">
        <f>L17-L18-L19</f>
        <v>312.30000000000007</v>
      </c>
      <c r="M20" s="92">
        <f>L20/K20*100</f>
        <v>52.86052809749494</v>
      </c>
      <c r="N20" s="25">
        <f>G20+K20</f>
        <v>1307.5999999999995</v>
      </c>
      <c r="O20" s="25">
        <f>I20+L20</f>
        <v>681.0000000000001</v>
      </c>
      <c r="P20" s="100">
        <f>O20/N20*100</f>
        <v>52.08014683389419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0.4</v>
      </c>
      <c r="F21" s="107">
        <f t="shared" si="0"/>
        <v>3.361344537815126</v>
      </c>
      <c r="G21" s="69"/>
      <c r="H21" s="69"/>
      <c r="I21" s="70"/>
      <c r="J21" s="130"/>
      <c r="K21" s="69"/>
      <c r="L21" s="70"/>
      <c r="M21" s="142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309.6</v>
      </c>
      <c r="F22" s="106">
        <f t="shared" si="0"/>
        <v>65.39923954372624</v>
      </c>
      <c r="G22" s="69"/>
      <c r="H22" s="69"/>
      <c r="I22" s="70"/>
      <c r="J22" s="130"/>
      <c r="K22" s="69"/>
      <c r="L22" s="70"/>
      <c r="M22" s="142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258.7</v>
      </c>
      <c r="F23" s="107">
        <f t="shared" si="0"/>
        <v>71.72165234266703</v>
      </c>
      <c r="G23" s="69"/>
      <c r="H23" s="69"/>
      <c r="I23" s="70"/>
      <c r="J23" s="130"/>
      <c r="K23" s="69"/>
      <c r="L23" s="70"/>
      <c r="M23" s="142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50.9</v>
      </c>
      <c r="F24" s="107">
        <f t="shared" si="0"/>
        <v>46.69724770642202</v>
      </c>
      <c r="G24" s="69"/>
      <c r="H24" s="69"/>
      <c r="I24" s="70"/>
      <c r="J24" s="130"/>
      <c r="K24" s="69"/>
      <c r="L24" s="70"/>
      <c r="M24" s="142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42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21"/>
      <c r="I26" s="28">
        <v>43.5</v>
      </c>
      <c r="J26" s="87">
        <f aca="true" t="shared" si="1" ref="J26:J34">I26/G26*100</f>
        <v>93.54838709677419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43.5</v>
      </c>
      <c r="P26" s="100">
        <f aca="true" t="shared" si="5" ref="P26:P34">O26/N26*100</f>
        <v>93.54838709677419</v>
      </c>
    </row>
    <row r="27" spans="1:16" s="14" customFormat="1" ht="17.25" customHeight="1">
      <c r="A27" s="19" t="s">
        <v>25</v>
      </c>
      <c r="B27" s="20" t="s">
        <v>26</v>
      </c>
      <c r="C27" s="22">
        <v>162.5</v>
      </c>
      <c r="D27" s="21"/>
      <c r="E27" s="22">
        <v>0</v>
      </c>
      <c r="F27" s="107">
        <f t="shared" si="0"/>
        <v>0</v>
      </c>
      <c r="G27" s="22">
        <v>7.4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67.4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11977.4</v>
      </c>
      <c r="D28" s="21"/>
      <c r="E28" s="22">
        <v>4805.6</v>
      </c>
      <c r="F28" s="106">
        <f t="shared" si="0"/>
        <v>40.1222302002104</v>
      </c>
      <c r="G28" s="22">
        <v>446.6</v>
      </c>
      <c r="H28" s="22"/>
      <c r="I28" s="23">
        <v>316.6</v>
      </c>
      <c r="J28" s="87">
        <f t="shared" si="1"/>
        <v>70.8911777877295</v>
      </c>
      <c r="K28" s="22">
        <v>231.9</v>
      </c>
      <c r="L28" s="23">
        <v>69.3</v>
      </c>
      <c r="M28" s="91">
        <f t="shared" si="2"/>
        <v>29.88357050452781</v>
      </c>
      <c r="N28" s="12">
        <f t="shared" si="3"/>
        <v>678.5</v>
      </c>
      <c r="O28" s="12">
        <f t="shared" si="4"/>
        <v>385.90000000000003</v>
      </c>
      <c r="P28" s="100">
        <f t="shared" si="5"/>
        <v>56.87546057479735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422.6</v>
      </c>
      <c r="F29" s="106">
        <f t="shared" si="0"/>
        <v>50.00591645959058</v>
      </c>
      <c r="G29" s="22">
        <v>688.6</v>
      </c>
      <c r="H29" s="21"/>
      <c r="I29" s="23">
        <v>214.5</v>
      </c>
      <c r="J29" s="87">
        <f t="shared" si="1"/>
        <v>31.150159744408946</v>
      </c>
      <c r="K29" s="22">
        <v>156.5</v>
      </c>
      <c r="L29" s="23">
        <v>48.2</v>
      </c>
      <c r="M29" s="91">
        <f t="shared" si="2"/>
        <v>30.79872204472844</v>
      </c>
      <c r="N29" s="12">
        <f t="shared" si="3"/>
        <v>845.1</v>
      </c>
      <c r="O29" s="12">
        <f t="shared" si="4"/>
        <v>262.7</v>
      </c>
      <c r="P29" s="100">
        <f t="shared" si="5"/>
        <v>31.085078688912553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373.8</v>
      </c>
      <c r="F30" s="106">
        <f t="shared" si="0"/>
        <v>42.313787638668785</v>
      </c>
      <c r="G30" s="22">
        <v>4290.3</v>
      </c>
      <c r="H30" s="21"/>
      <c r="I30" s="23">
        <v>1592.9</v>
      </c>
      <c r="J30" s="87">
        <f t="shared" si="1"/>
        <v>37.12793977111158</v>
      </c>
      <c r="K30" s="22">
        <v>82.5</v>
      </c>
      <c r="L30" s="23">
        <v>23.3</v>
      </c>
      <c r="M30" s="91">
        <f t="shared" si="2"/>
        <v>28.242424242424242</v>
      </c>
      <c r="N30" s="12">
        <f t="shared" si="3"/>
        <v>4372.8</v>
      </c>
      <c r="O30" s="12">
        <f t="shared" si="4"/>
        <v>1616.2</v>
      </c>
      <c r="P30" s="100">
        <f t="shared" si="5"/>
        <v>36.96030003658983</v>
      </c>
    </row>
    <row r="31" spans="1:16" s="14" customFormat="1" ht="22.5">
      <c r="A31" s="19" t="s">
        <v>33</v>
      </c>
      <c r="B31" s="20" t="s">
        <v>34</v>
      </c>
      <c r="C31" s="22">
        <v>31841.6</v>
      </c>
      <c r="D31" s="21"/>
      <c r="E31" s="22">
        <v>6282.9</v>
      </c>
      <c r="F31" s="106">
        <f t="shared" si="0"/>
        <v>19.7317345862017</v>
      </c>
      <c r="G31" s="22">
        <v>3885.2</v>
      </c>
      <c r="H31" s="21"/>
      <c r="I31" s="23">
        <v>1739.8</v>
      </c>
      <c r="J31" s="87">
        <f t="shared" si="1"/>
        <v>44.78019149593329</v>
      </c>
      <c r="K31" s="22">
        <v>6048.4</v>
      </c>
      <c r="L31" s="23">
        <v>2321.6</v>
      </c>
      <c r="M31" s="91">
        <f t="shared" si="2"/>
        <v>38.3837047814298</v>
      </c>
      <c r="N31" s="12">
        <f t="shared" si="3"/>
        <v>9933.599999999999</v>
      </c>
      <c r="O31" s="12">
        <f t="shared" si="4"/>
        <v>4061.3999999999996</v>
      </c>
      <c r="P31" s="100">
        <f t="shared" si="5"/>
        <v>40.88547958444069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2235.6</v>
      </c>
      <c r="H32" s="21"/>
      <c r="I32" s="23">
        <v>381.8</v>
      </c>
      <c r="J32" s="87">
        <f t="shared" si="1"/>
        <v>17.078189300411523</v>
      </c>
      <c r="K32" s="22">
        <v>7973.7</v>
      </c>
      <c r="L32" s="23">
        <v>2395.7</v>
      </c>
      <c r="M32" s="91">
        <f t="shared" si="2"/>
        <v>30.04502301315575</v>
      </c>
      <c r="N32" s="12">
        <f t="shared" si="3"/>
        <v>10209.3</v>
      </c>
      <c r="O32" s="12">
        <f t="shared" si="4"/>
        <v>2777.5</v>
      </c>
      <c r="P32" s="100">
        <f t="shared" si="5"/>
        <v>27.2055870627761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72"/>
      <c r="L33" s="75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125932.5</v>
      </c>
      <c r="D34" s="22"/>
      <c r="E34" s="22">
        <v>55456.4</v>
      </c>
      <c r="F34" s="106">
        <f t="shared" si="0"/>
        <v>44.03660691243325</v>
      </c>
      <c r="G34" s="22"/>
      <c r="H34" s="22"/>
      <c r="I34" s="22"/>
      <c r="J34" s="87" t="e">
        <f t="shared" si="1"/>
        <v>#DIV/0!</v>
      </c>
      <c r="K34" s="72"/>
      <c r="L34" s="7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74204.7</v>
      </c>
      <c r="D35" s="24">
        <f>D40+D48+D63</f>
        <v>0</v>
      </c>
      <c r="E35" s="24">
        <f>E40+E48+E63+E56</f>
        <v>32355.899999999998</v>
      </c>
      <c r="F35" s="107">
        <f t="shared" si="0"/>
        <v>43.60357228046202</v>
      </c>
      <c r="G35" s="69"/>
      <c r="H35" s="69"/>
      <c r="I35" s="70"/>
      <c r="J35" s="88"/>
      <c r="K35" s="69"/>
      <c r="L35" s="70"/>
      <c r="M35" s="142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22406.8</v>
      </c>
      <c r="D36" s="24">
        <f>D41+D49+D64</f>
        <v>0</v>
      </c>
      <c r="E36" s="24">
        <f>E41+E49+E64+E57</f>
        <v>10120.400000000001</v>
      </c>
      <c r="F36" s="107">
        <f t="shared" si="0"/>
        <v>45.16664583965583</v>
      </c>
      <c r="G36" s="69"/>
      <c r="H36" s="69"/>
      <c r="I36" s="70"/>
      <c r="J36" s="88"/>
      <c r="K36" s="69"/>
      <c r="L36" s="70"/>
      <c r="M36" s="142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29321.000000000004</v>
      </c>
      <c r="D37" s="24">
        <f>D34-D35-D36</f>
        <v>0</v>
      </c>
      <c r="E37" s="24">
        <f>E34-E35-E36</f>
        <v>12980.100000000002</v>
      </c>
      <c r="F37" s="107">
        <f t="shared" si="0"/>
        <v>44.26895399201937</v>
      </c>
      <c r="G37" s="69"/>
      <c r="H37" s="69"/>
      <c r="I37" s="70"/>
      <c r="J37" s="88"/>
      <c r="K37" s="69"/>
      <c r="L37" s="70"/>
      <c r="M37" s="142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42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27858.3</v>
      </c>
      <c r="D39" s="21"/>
      <c r="E39" s="21">
        <v>12104.8</v>
      </c>
      <c r="F39" s="106">
        <f aca="true" t="shared" si="6" ref="F39:F71">E39/C39*100</f>
        <v>43.451323304006344</v>
      </c>
      <c r="G39" s="69"/>
      <c r="H39" s="69"/>
      <c r="I39" s="70"/>
      <c r="J39" s="88"/>
      <c r="K39" s="69"/>
      <c r="L39" s="70"/>
      <c r="M39" s="120"/>
      <c r="N39" s="21"/>
      <c r="O39" s="21"/>
      <c r="P39" s="102"/>
    </row>
    <row r="40" spans="1:16" ht="12.75">
      <c r="A40" s="15" t="s">
        <v>46</v>
      </c>
      <c r="B40" s="20"/>
      <c r="C40" s="24">
        <v>14336.7</v>
      </c>
      <c r="D40" s="17"/>
      <c r="E40" s="24">
        <v>6016.2</v>
      </c>
      <c r="F40" s="107">
        <f t="shared" si="6"/>
        <v>41.96363179811253</v>
      </c>
      <c r="G40" s="69"/>
      <c r="H40" s="69"/>
      <c r="I40" s="70"/>
      <c r="J40" s="88"/>
      <c r="K40" s="69"/>
      <c r="L40" s="70"/>
      <c r="M40" s="142"/>
      <c r="N40" s="17"/>
      <c r="O40" s="17"/>
      <c r="P40" s="101"/>
    </row>
    <row r="41" spans="1:16" ht="12.75">
      <c r="A41" s="15" t="s">
        <v>19</v>
      </c>
      <c r="B41" s="20"/>
      <c r="C41" s="17">
        <v>4330.2</v>
      </c>
      <c r="D41" s="17"/>
      <c r="E41" s="24">
        <v>2060.6</v>
      </c>
      <c r="F41" s="107">
        <f t="shared" si="6"/>
        <v>47.5867165488892</v>
      </c>
      <c r="G41" s="69"/>
      <c r="H41" s="69"/>
      <c r="I41" s="70"/>
      <c r="J41" s="88"/>
      <c r="K41" s="69"/>
      <c r="L41" s="70"/>
      <c r="M41" s="142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9191.399999999998</v>
      </c>
      <c r="D42" s="24">
        <f>D39-D40-D41</f>
        <v>0</v>
      </c>
      <c r="E42" s="24">
        <f>E39-E40-E41</f>
        <v>4027.9999999999995</v>
      </c>
      <c r="F42" s="107">
        <f t="shared" si="6"/>
        <v>43.823574210675204</v>
      </c>
      <c r="G42" s="69"/>
      <c r="H42" s="69"/>
      <c r="I42" s="70"/>
      <c r="J42" s="88"/>
      <c r="K42" s="69"/>
      <c r="L42" s="70"/>
      <c r="M42" s="142"/>
      <c r="N42" s="17"/>
      <c r="O42" s="17"/>
      <c r="P42" s="101"/>
    </row>
    <row r="43" spans="1:16" ht="22.5">
      <c r="A43" s="30" t="s">
        <v>86</v>
      </c>
      <c r="B43" s="31"/>
      <c r="C43" s="126">
        <v>9641.2</v>
      </c>
      <c r="D43" s="127"/>
      <c r="E43" s="126">
        <v>4093.4</v>
      </c>
      <c r="F43" s="106">
        <f t="shared" si="6"/>
        <v>42.45737045181098</v>
      </c>
      <c r="G43" s="69"/>
      <c r="H43" s="69"/>
      <c r="I43" s="70"/>
      <c r="J43" s="88"/>
      <c r="K43" s="69"/>
      <c r="L43" s="70"/>
      <c r="M43" s="143"/>
      <c r="N43" s="82"/>
      <c r="O43" s="82"/>
      <c r="P43" s="103"/>
    </row>
    <row r="44" spans="1:16" ht="12.75">
      <c r="A44" s="39" t="s">
        <v>49</v>
      </c>
      <c r="B44" s="40"/>
      <c r="C44" s="41">
        <v>7175.7</v>
      </c>
      <c r="D44" s="34"/>
      <c r="E44" s="34">
        <v>2892.8</v>
      </c>
      <c r="F44" s="106">
        <f t="shared" si="6"/>
        <v>40.313836977577104</v>
      </c>
      <c r="G44" s="69"/>
      <c r="H44" s="69"/>
      <c r="I44" s="70"/>
      <c r="J44" s="88"/>
      <c r="K44" s="69"/>
      <c r="L44" s="70"/>
      <c r="M44" s="143"/>
      <c r="N44" s="82"/>
      <c r="O44" s="82"/>
      <c r="P44" s="103"/>
    </row>
    <row r="45" spans="1:16" ht="12.75">
      <c r="A45" s="39" t="s">
        <v>50</v>
      </c>
      <c r="B45" s="40"/>
      <c r="C45" s="41">
        <v>2167.6</v>
      </c>
      <c r="D45" s="34"/>
      <c r="E45" s="41">
        <v>1005.6</v>
      </c>
      <c r="F45" s="106">
        <f t="shared" si="6"/>
        <v>46.39232330688319</v>
      </c>
      <c r="G45" s="69"/>
      <c r="H45" s="69"/>
      <c r="I45" s="70"/>
      <c r="J45" s="88"/>
      <c r="K45" s="69"/>
      <c r="L45" s="70"/>
      <c r="M45" s="143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297.900000000001</v>
      </c>
      <c r="D46" s="34">
        <f>D43-D44-D45</f>
        <v>0</v>
      </c>
      <c r="E46" s="34">
        <f>E43-E44-E45</f>
        <v>194.9999999999999</v>
      </c>
      <c r="F46" s="106">
        <f t="shared" si="6"/>
        <v>65.4582074521649</v>
      </c>
      <c r="G46" s="69"/>
      <c r="H46" s="69"/>
      <c r="I46" s="70"/>
      <c r="J46" s="88"/>
      <c r="K46" s="69"/>
      <c r="L46" s="70"/>
      <c r="M46" s="143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82061.6</v>
      </c>
      <c r="D47" s="21"/>
      <c r="E47" s="22">
        <v>36077.4</v>
      </c>
      <c r="F47" s="106">
        <f t="shared" si="6"/>
        <v>43.96380280179768</v>
      </c>
      <c r="G47" s="69"/>
      <c r="H47" s="69"/>
      <c r="I47" s="70"/>
      <c r="J47" s="88"/>
      <c r="K47" s="69"/>
      <c r="L47" s="70"/>
      <c r="M47" s="120"/>
      <c r="N47" s="21"/>
      <c r="O47" s="21"/>
      <c r="P47" s="102"/>
    </row>
    <row r="48" spans="1:16" ht="12.75">
      <c r="A48" s="15" t="s">
        <v>11</v>
      </c>
      <c r="B48" s="16"/>
      <c r="C48" s="24">
        <v>51345.7</v>
      </c>
      <c r="D48" s="17"/>
      <c r="E48" s="24">
        <v>22623</v>
      </c>
      <c r="F48" s="107">
        <f t="shared" si="6"/>
        <v>44.060164726549644</v>
      </c>
      <c r="G48" s="69"/>
      <c r="H48" s="69"/>
      <c r="I48" s="70"/>
      <c r="J48" s="88"/>
      <c r="K48" s="69"/>
      <c r="L48" s="70"/>
      <c r="M48" s="142"/>
      <c r="N48" s="17"/>
      <c r="O48" s="17"/>
      <c r="P48" s="101"/>
    </row>
    <row r="49" spans="1:16" ht="12.75">
      <c r="A49" s="15" t="s">
        <v>19</v>
      </c>
      <c r="B49" s="16"/>
      <c r="C49" s="17">
        <v>15509.3</v>
      </c>
      <c r="D49" s="17"/>
      <c r="E49" s="24">
        <v>6755</v>
      </c>
      <c r="F49" s="107">
        <f t="shared" si="6"/>
        <v>43.554512453818035</v>
      </c>
      <c r="G49" s="69"/>
      <c r="H49" s="69"/>
      <c r="I49" s="70"/>
      <c r="J49" s="88"/>
      <c r="K49" s="69"/>
      <c r="L49" s="70"/>
      <c r="M49" s="142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15206.60000000001</v>
      </c>
      <c r="D50" s="24">
        <f>D47-D48-D49</f>
        <v>0</v>
      </c>
      <c r="E50" s="24">
        <f>E47-E48-E49</f>
        <v>6699.4000000000015</v>
      </c>
      <c r="F50" s="106">
        <f t="shared" si="6"/>
        <v>44.055870477292736</v>
      </c>
      <c r="G50" s="69"/>
      <c r="H50" s="69"/>
      <c r="I50" s="70"/>
      <c r="J50" s="88"/>
      <c r="K50" s="69"/>
      <c r="L50" s="70"/>
      <c r="M50" s="143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56812</v>
      </c>
      <c r="D51" s="127"/>
      <c r="E51" s="126">
        <v>23314.8</v>
      </c>
      <c r="F51" s="106">
        <f t="shared" si="6"/>
        <v>41.038512990213334</v>
      </c>
      <c r="G51" s="45"/>
      <c r="H51" s="45"/>
      <c r="I51" s="74"/>
      <c r="J51" s="88"/>
      <c r="K51" s="45"/>
      <c r="L51" s="74"/>
      <c r="M51" s="9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42774.3</v>
      </c>
      <c r="D52" s="34"/>
      <c r="E52" s="34">
        <v>17833.8</v>
      </c>
      <c r="F52" s="107">
        <f t="shared" si="6"/>
        <v>41.692792167259306</v>
      </c>
      <c r="G52" s="45"/>
      <c r="H52" s="45"/>
      <c r="I52" s="74"/>
      <c r="J52" s="88"/>
      <c r="K52" s="45"/>
      <c r="L52" s="74"/>
      <c r="M52" s="143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12917.1</v>
      </c>
      <c r="D53" s="34"/>
      <c r="E53" s="41">
        <v>5285.3</v>
      </c>
      <c r="F53" s="107">
        <f t="shared" si="6"/>
        <v>40.917078910901054</v>
      </c>
      <c r="G53" s="45"/>
      <c r="H53" s="45"/>
      <c r="I53" s="74"/>
      <c r="J53" s="88"/>
      <c r="K53" s="45"/>
      <c r="L53" s="74"/>
      <c r="M53" s="143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1120.5999999999967</v>
      </c>
      <c r="D54" s="34">
        <f>D51-D52-D53</f>
        <v>0</v>
      </c>
      <c r="E54" s="34">
        <f>E51-E52-E53</f>
        <v>195.69999999999982</v>
      </c>
      <c r="F54" s="107">
        <f t="shared" si="6"/>
        <v>17.463858647153348</v>
      </c>
      <c r="G54" s="45"/>
      <c r="H54" s="45"/>
      <c r="I54" s="74"/>
      <c r="J54" s="88"/>
      <c r="K54" s="45"/>
      <c r="L54" s="74"/>
      <c r="M54" s="143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14586.9</v>
      </c>
      <c r="D55" s="33"/>
      <c r="E55" s="33">
        <v>6931.8</v>
      </c>
      <c r="F55" s="106">
        <f t="shared" si="6"/>
        <v>47.52072064660757</v>
      </c>
      <c r="G55" s="45"/>
      <c r="H55" s="45"/>
      <c r="I55" s="74"/>
      <c r="J55" s="88"/>
      <c r="K55" s="45"/>
      <c r="L55" s="74"/>
      <c r="M55" s="143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7943.8</v>
      </c>
      <c r="D56" s="34"/>
      <c r="E56" s="34">
        <v>3506.1</v>
      </c>
      <c r="F56" s="106">
        <f t="shared" si="6"/>
        <v>44.13630756061331</v>
      </c>
      <c r="G56" s="45"/>
      <c r="H56" s="45"/>
      <c r="I56" s="74"/>
      <c r="J56" s="88"/>
      <c r="K56" s="45"/>
      <c r="L56" s="74"/>
      <c r="M56" s="143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2392.5</v>
      </c>
      <c r="D57" s="34"/>
      <c r="E57" s="34">
        <v>1229.6</v>
      </c>
      <c r="F57" s="106">
        <f t="shared" si="6"/>
        <v>51.39393939393939</v>
      </c>
      <c r="G57" s="45"/>
      <c r="H57" s="45"/>
      <c r="I57" s="74"/>
      <c r="J57" s="88"/>
      <c r="K57" s="45"/>
      <c r="L57" s="74"/>
      <c r="M57" s="143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4250.599999999999</v>
      </c>
      <c r="D58" s="34">
        <f>D55-D56-D57</f>
        <v>0</v>
      </c>
      <c r="E58" s="34">
        <f>E55-E56-E57</f>
        <v>2196.1000000000004</v>
      </c>
      <c r="F58" s="106">
        <f t="shared" si="6"/>
        <v>51.66564720274786</v>
      </c>
      <c r="G58" s="45"/>
      <c r="H58" s="45"/>
      <c r="I58" s="74"/>
      <c r="J58" s="88"/>
      <c r="K58" s="45"/>
      <c r="L58" s="74"/>
      <c r="M58" s="143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666.2</v>
      </c>
      <c r="D60" s="33"/>
      <c r="E60" s="32">
        <v>50.4</v>
      </c>
      <c r="F60" s="106">
        <f t="shared" si="6"/>
        <v>7.565295706994895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666.2</v>
      </c>
      <c r="D61" s="41">
        <f>D60</f>
        <v>0</v>
      </c>
      <c r="E61" s="41">
        <f>E60</f>
        <v>50.4</v>
      </c>
      <c r="F61" s="107">
        <f t="shared" si="6"/>
        <v>7.565295706994895</v>
      </c>
      <c r="G61" s="34"/>
      <c r="H61" s="34"/>
      <c r="I61" s="35"/>
      <c r="J61" s="92">
        <v>0</v>
      </c>
      <c r="K61" s="45"/>
      <c r="L61" s="74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759.5</v>
      </c>
      <c r="D62" s="33"/>
      <c r="E62" s="33">
        <v>292</v>
      </c>
      <c r="F62" s="106">
        <f t="shared" si="6"/>
        <v>38.44634628044766</v>
      </c>
      <c r="G62" s="34"/>
      <c r="H62" s="34"/>
      <c r="I62" s="35"/>
      <c r="J62" s="111"/>
      <c r="K62" s="45"/>
      <c r="L62" s="74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578.5</v>
      </c>
      <c r="D63" s="34"/>
      <c r="E63" s="41">
        <v>210.6</v>
      </c>
      <c r="F63" s="107">
        <f t="shared" si="6"/>
        <v>36.40449438202247</v>
      </c>
      <c r="G63" s="34"/>
      <c r="H63" s="34"/>
      <c r="I63" s="35"/>
      <c r="J63" s="112"/>
      <c r="K63" s="45"/>
      <c r="L63" s="74"/>
      <c r="M63" s="143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174.8</v>
      </c>
      <c r="D64" s="34"/>
      <c r="E64" s="41">
        <v>75.2</v>
      </c>
      <c r="F64" s="107">
        <f t="shared" si="6"/>
        <v>43.02059496567506</v>
      </c>
      <c r="G64" s="34"/>
      <c r="H64" s="34"/>
      <c r="I64" s="35"/>
      <c r="J64" s="112"/>
      <c r="K64" s="45"/>
      <c r="L64" s="74"/>
      <c r="M64" s="143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6.199999999999989</v>
      </c>
      <c r="D65" s="41">
        <f>D62-D63-D64</f>
        <v>0</v>
      </c>
      <c r="E65" s="41">
        <f>E62-E63-E64</f>
        <v>6.200000000000003</v>
      </c>
      <c r="F65" s="107">
        <f t="shared" si="6"/>
        <v>100.00000000000023</v>
      </c>
      <c r="G65" s="34"/>
      <c r="H65" s="34"/>
      <c r="I65" s="35"/>
      <c r="J65" s="112"/>
      <c r="K65" s="45"/>
      <c r="L65" s="74"/>
      <c r="M65" s="143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30686.1</v>
      </c>
      <c r="D66" s="21"/>
      <c r="E66" s="22">
        <v>13402.1</v>
      </c>
      <c r="F66" s="106">
        <f t="shared" si="6"/>
        <v>43.67482345426757</v>
      </c>
      <c r="G66" s="22">
        <v>5.9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10.9</v>
      </c>
      <c r="O66" s="12">
        <f>I66+L66</f>
        <v>3</v>
      </c>
      <c r="P66" s="100">
        <f>O66/N66*100</f>
        <v>27.522935779816514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7016.3</v>
      </c>
      <c r="F67" s="107">
        <f t="shared" si="6"/>
        <v>39.88256292489938</v>
      </c>
      <c r="G67" s="17"/>
      <c r="H67" s="17"/>
      <c r="I67" s="18"/>
      <c r="J67" s="91"/>
      <c r="K67" s="17"/>
      <c r="L67" s="18"/>
      <c r="M67" s="142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2657.2</v>
      </c>
      <c r="F68" s="107">
        <f t="shared" si="6"/>
        <v>50.14436413730633</v>
      </c>
      <c r="G68" s="17"/>
      <c r="H68" s="17"/>
      <c r="I68" s="18"/>
      <c r="J68" s="91"/>
      <c r="K68" s="17"/>
      <c r="L68" s="18"/>
      <c r="M68" s="142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7794.599999999997</v>
      </c>
      <c r="D69" s="24">
        <f>D66-D67-D68</f>
        <v>0</v>
      </c>
      <c r="E69" s="24">
        <f>E66-E67-E68</f>
        <v>3728.6000000000004</v>
      </c>
      <c r="F69" s="107">
        <f t="shared" si="6"/>
        <v>47.83568111256513</v>
      </c>
      <c r="G69" s="24">
        <f>G66-I70</f>
        <v>5.9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10.9</v>
      </c>
      <c r="O69" s="12">
        <f>I69+L69</f>
        <v>3</v>
      </c>
      <c r="P69" s="100">
        <f>O69/N69*100</f>
        <v>27.522935779816514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10.9</v>
      </c>
      <c r="F70" s="107">
        <f t="shared" si="6"/>
        <v>40.370370370370374</v>
      </c>
      <c r="G70" s="71"/>
      <c r="H70" s="71"/>
      <c r="I70" s="73"/>
      <c r="J70" s="90"/>
      <c r="K70" s="71"/>
      <c r="L70" s="73"/>
      <c r="M70" s="120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21932.9</v>
      </c>
      <c r="D71" s="22"/>
      <c r="E71" s="22">
        <v>9320.8</v>
      </c>
      <c r="F71" s="106">
        <f t="shared" si="6"/>
        <v>42.49688823639372</v>
      </c>
      <c r="G71" s="22">
        <v>961.6</v>
      </c>
      <c r="H71" s="22"/>
      <c r="I71" s="22">
        <v>342.6</v>
      </c>
      <c r="J71" s="91">
        <f>I71/G71*100</f>
        <v>35.62811980033278</v>
      </c>
      <c r="K71" s="22">
        <v>110</v>
      </c>
      <c r="L71" s="22">
        <v>45.6</v>
      </c>
      <c r="M71" s="91">
        <f>L71/K71*100</f>
        <v>41.45454545454545</v>
      </c>
      <c r="N71" s="12">
        <f>G71+K71</f>
        <v>1071.6</v>
      </c>
      <c r="O71" s="12">
        <f>I71+L71</f>
        <v>388.20000000000005</v>
      </c>
      <c r="P71" s="100">
        <f>O71/N71*100</f>
        <v>36.226203807390824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42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408.5</v>
      </c>
      <c r="F73" s="107">
        <f aca="true" t="shared" si="7" ref="F73:F80">E73/C73*100</f>
        <v>69.20210062679993</v>
      </c>
      <c r="G73" s="24">
        <v>961.6</v>
      </c>
      <c r="H73" s="24"/>
      <c r="I73" s="26">
        <v>342.6</v>
      </c>
      <c r="J73" s="92">
        <f>I73/G73*100</f>
        <v>35.62811980033278</v>
      </c>
      <c r="K73" s="24">
        <v>110</v>
      </c>
      <c r="L73" s="26">
        <v>45.6</v>
      </c>
      <c r="M73" s="91">
        <f>L73/K73*100</f>
        <v>41.45454545454545</v>
      </c>
      <c r="N73" s="12">
        <f>G73+K73</f>
        <v>1071.6</v>
      </c>
      <c r="O73" s="12">
        <f>I73+L73</f>
        <v>388.20000000000005</v>
      </c>
      <c r="P73" s="100">
        <f>O73/N73*100</f>
        <v>36.226203807390824</v>
      </c>
    </row>
    <row r="74" spans="1:16" ht="12.75">
      <c r="A74" s="15" t="s">
        <v>67</v>
      </c>
      <c r="B74" s="16" t="s">
        <v>68</v>
      </c>
      <c r="C74" s="24">
        <v>8791</v>
      </c>
      <c r="D74" s="17"/>
      <c r="E74" s="24">
        <v>4807.6</v>
      </c>
      <c r="F74" s="107">
        <f t="shared" si="7"/>
        <v>54.687748834034814</v>
      </c>
      <c r="G74" s="24"/>
      <c r="H74" s="24"/>
      <c r="I74" s="26"/>
      <c r="J74" s="92"/>
      <c r="K74" s="131"/>
      <c r="L74" s="138"/>
      <c r="M74" s="91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12551.6</v>
      </c>
      <c r="D75" s="17"/>
      <c r="E75" s="24">
        <v>4104.7</v>
      </c>
      <c r="F75" s="107">
        <f t="shared" si="7"/>
        <v>32.702603652124026</v>
      </c>
      <c r="G75" s="24"/>
      <c r="H75" s="24"/>
      <c r="I75" s="26"/>
      <c r="J75" s="92"/>
      <c r="K75" s="131"/>
      <c r="L75" s="138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71"/>
      <c r="E76" s="21">
        <v>53.4</v>
      </c>
      <c r="F76" s="106">
        <f t="shared" si="7"/>
        <v>63.12056737588653</v>
      </c>
      <c r="G76" s="22">
        <v>694.3</v>
      </c>
      <c r="H76" s="22"/>
      <c r="I76" s="23">
        <v>3.8</v>
      </c>
      <c r="J76" s="91">
        <f>I76/G76*100</f>
        <v>0.547313841278986</v>
      </c>
      <c r="K76" s="72"/>
      <c r="L76" s="75"/>
      <c r="M76" s="91" t="e">
        <f>L76/K76*100</f>
        <v>#DIV/0!</v>
      </c>
      <c r="N76" s="12">
        <f>G76+K76</f>
        <v>694.3</v>
      </c>
      <c r="O76" s="12">
        <f>I76+L76</f>
        <v>3.8</v>
      </c>
      <c r="P76" s="100">
        <f>O76/N76*100</f>
        <v>0.547313841278986</v>
      </c>
    </row>
    <row r="77" spans="1:16" ht="12.75">
      <c r="A77" s="51" t="s">
        <v>73</v>
      </c>
      <c r="B77" s="20" t="s">
        <v>74</v>
      </c>
      <c r="C77" s="22">
        <v>749.8</v>
      </c>
      <c r="D77" s="72"/>
      <c r="E77" s="22">
        <v>291.1</v>
      </c>
      <c r="F77" s="106">
        <f t="shared" si="7"/>
        <v>38.82368631635103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13765.3</v>
      </c>
      <c r="D78" s="144"/>
      <c r="E78" s="13">
        <v>5649</v>
      </c>
      <c r="F78" s="106">
        <f t="shared" si="7"/>
        <v>41.03797229264891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79"/>
      <c r="D79" s="79"/>
      <c r="E79" s="79"/>
      <c r="F79" s="141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263272.4</v>
      </c>
      <c r="D80" s="58">
        <f>D78+D77+D76+D71+D70+D66+D34+D33+D32+D31+D30+D29+D7</f>
        <v>0</v>
      </c>
      <c r="E80" s="58">
        <f>E78+E77+E76+E71+E70+E66+E34+E33+E32+E31+E30+E29+E7</f>
        <v>105267</v>
      </c>
      <c r="F80" s="109">
        <f t="shared" si="7"/>
        <v>39.984062134883864</v>
      </c>
      <c r="G80" s="58">
        <f>G78+G77+G76+G71+G70+G66+G59+G34+G33+G32+G31+G30+G29+G7</f>
        <v>23956.800000000003</v>
      </c>
      <c r="H80" s="58">
        <f>H78+H77+H76+H71+H70+H66+H34+H33+H32+H31+H30+H29+H7</f>
        <v>0</v>
      </c>
      <c r="I80" s="58">
        <f>I78+I77+I76+I71+I70+I66+I59+I34+I33+I32+I31+I30+I29+I7</f>
        <v>9045.1</v>
      </c>
      <c r="J80" s="95">
        <f>I80/G80*100</f>
        <v>37.75587724570894</v>
      </c>
      <c r="K80" s="58">
        <f>K78+K77+K76+K71+K70+K66+K59+K34+K33+K32+K31+K30+K29+K7</f>
        <v>17518.399999999998</v>
      </c>
      <c r="L80" s="85">
        <f>L78+L77+L76+L71+L70+L66+L34+L33+L32+L31+L30+L29+L7</f>
        <v>6054</v>
      </c>
      <c r="M80" s="98">
        <f>L80/K80*100</f>
        <v>34.557950497762356</v>
      </c>
      <c r="N80" s="59">
        <f>G80+K80</f>
        <v>41475.2</v>
      </c>
      <c r="O80" s="113">
        <f>I80+L80</f>
        <v>15099.1</v>
      </c>
      <c r="P80" s="115">
        <f>O80/N80*100</f>
        <v>36.40512884808271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19" activePane="bottomLeft" state="frozen"/>
      <selection pane="topLeft" activeCell="A1" sqref="A1"/>
      <selection pane="bottomLeft" activeCell="R23" sqref="R23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 customHeight="1">
      <c r="A3" s="152" t="s">
        <v>98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53"/>
      <c r="B5" s="155"/>
      <c r="C5" s="159" t="s">
        <v>1</v>
      </c>
      <c r="D5" s="160"/>
      <c r="E5" s="160"/>
      <c r="F5" s="161"/>
      <c r="G5" s="157" t="s">
        <v>82</v>
      </c>
      <c r="H5" s="158"/>
      <c r="I5" s="158"/>
      <c r="J5" s="158"/>
      <c r="K5" s="147" t="s">
        <v>81</v>
      </c>
      <c r="L5" s="148"/>
      <c r="M5" s="148"/>
      <c r="N5" s="149" t="s">
        <v>83</v>
      </c>
      <c r="O5" s="150"/>
      <c r="P5" s="151"/>
    </row>
    <row r="6" spans="1:16" s="9" customFormat="1" ht="50.25" customHeight="1" thickBot="1">
      <c r="A6" s="154"/>
      <c r="B6" s="156"/>
      <c r="C6" s="6" t="s">
        <v>2</v>
      </c>
      <c r="D6" s="7" t="s">
        <v>3</v>
      </c>
      <c r="E6" s="7" t="s">
        <v>99</v>
      </c>
      <c r="F6" s="105" t="s">
        <v>4</v>
      </c>
      <c r="G6" s="7" t="s">
        <v>5</v>
      </c>
      <c r="H6" s="7" t="s">
        <v>3</v>
      </c>
      <c r="I6" s="8" t="s">
        <v>99</v>
      </c>
      <c r="J6" s="76" t="s">
        <v>4</v>
      </c>
      <c r="K6" s="77" t="s">
        <v>5</v>
      </c>
      <c r="L6" s="78" t="s">
        <v>99</v>
      </c>
      <c r="M6" s="76" t="s">
        <v>4</v>
      </c>
      <c r="N6" s="77" t="s">
        <v>5</v>
      </c>
      <c r="O6" s="81" t="s">
        <v>99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36524.100000000006</v>
      </c>
      <c r="D7" s="12">
        <f>D9+D13+D17+D21+D26+D27+D28+D22</f>
        <v>0</v>
      </c>
      <c r="E7" s="12">
        <f>E9+E13+E17+E21+E26+E27+E28+E22</f>
        <v>16922.200000000004</v>
      </c>
      <c r="F7" s="106">
        <f>E7/C7*100</f>
        <v>46.33160023108031</v>
      </c>
      <c r="G7" s="12">
        <f>G9+G13+G17+G21+G26+G27+G28+G22</f>
        <v>11311.9</v>
      </c>
      <c r="H7" s="12">
        <f>H9+H13+H17+H21+H26+H27+H28+H22</f>
        <v>0</v>
      </c>
      <c r="I7" s="12">
        <f>I9+I13+I17+I21+I26+I27+I28+I22</f>
        <v>5801.199999999999</v>
      </c>
      <c r="J7" s="87">
        <f>I7/G7*100</f>
        <v>51.284046004649966</v>
      </c>
      <c r="K7" s="12">
        <f>K9+K13+K17+K21+K26+K27+K28+K22</f>
        <v>3149.3</v>
      </c>
      <c r="L7" s="12">
        <f>L9+L13+L17+L21+L26+L27+L28+L22</f>
        <v>1496</v>
      </c>
      <c r="M7" s="87">
        <f>L7/K7*100</f>
        <v>47.50261962975899</v>
      </c>
      <c r="N7" s="12">
        <f>G7+K7</f>
        <v>14461.2</v>
      </c>
      <c r="O7" s="12">
        <f>I7+L7</f>
        <v>7297.199999999999</v>
      </c>
      <c r="P7" s="100">
        <f>O7/N7*100</f>
        <v>50.46054269355239</v>
      </c>
    </row>
    <row r="8" spans="1:16" ht="12.75">
      <c r="A8" s="15" t="s">
        <v>8</v>
      </c>
      <c r="B8" s="16"/>
      <c r="C8" s="17"/>
      <c r="D8" s="17"/>
      <c r="E8" s="17"/>
      <c r="F8" s="106"/>
      <c r="G8" s="69"/>
      <c r="H8" s="69"/>
      <c r="I8" s="70"/>
      <c r="J8" s="88"/>
      <c r="K8" s="69"/>
      <c r="L8" s="70"/>
      <c r="M8" s="142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354.1</v>
      </c>
      <c r="F9" s="106">
        <f aca="true" t="shared" si="0" ref="F9:F37">E9/C9*100</f>
        <v>39.18335730884143</v>
      </c>
      <c r="G9" s="22">
        <v>3872.4</v>
      </c>
      <c r="H9" s="22"/>
      <c r="I9" s="22">
        <v>1955.6</v>
      </c>
      <c r="J9" s="89">
        <f>I9/G9*100</f>
        <v>50.50098130358434</v>
      </c>
      <c r="K9" s="22">
        <v>504.3</v>
      </c>
      <c r="L9" s="22">
        <v>268.5</v>
      </c>
      <c r="M9" s="91">
        <f>L9/K9*100</f>
        <v>53.24211778703153</v>
      </c>
      <c r="N9" s="12">
        <f>G9+K9</f>
        <v>4376.7</v>
      </c>
      <c r="O9" s="12">
        <f>I9+L9</f>
        <v>2224.1</v>
      </c>
      <c r="P9" s="100">
        <f>O9/N9*100</f>
        <v>50.81682546210615</v>
      </c>
    </row>
    <row r="10" spans="1:16" ht="12.75">
      <c r="A10" s="15" t="s">
        <v>11</v>
      </c>
      <c r="B10" s="16"/>
      <c r="C10" s="17">
        <v>694.1</v>
      </c>
      <c r="D10" s="17"/>
      <c r="E10" s="24">
        <v>277.3</v>
      </c>
      <c r="F10" s="107">
        <f t="shared" si="0"/>
        <v>39.951015703789075</v>
      </c>
      <c r="G10" s="24">
        <v>2991.1</v>
      </c>
      <c r="H10" s="17"/>
      <c r="I10" s="26">
        <v>1526.3</v>
      </c>
      <c r="J10" s="89">
        <f>I10/G10*100</f>
        <v>51.028049881314566</v>
      </c>
      <c r="K10" s="24">
        <v>387.3</v>
      </c>
      <c r="L10" s="26">
        <v>213.3</v>
      </c>
      <c r="M10" s="91">
        <f>L10/K10*100</f>
        <v>55.07358636715725</v>
      </c>
      <c r="N10" s="25">
        <f>G10+K10</f>
        <v>3378.4</v>
      </c>
      <c r="O10" s="25">
        <f>I10+L10</f>
        <v>1739.6</v>
      </c>
      <c r="P10" s="100">
        <f>O10/N10*100</f>
        <v>51.4918304522851</v>
      </c>
    </row>
    <row r="11" spans="1:16" ht="12.75">
      <c r="A11" s="15" t="s">
        <v>12</v>
      </c>
      <c r="B11" s="16"/>
      <c r="C11" s="17">
        <v>209.6</v>
      </c>
      <c r="D11" s="17"/>
      <c r="E11" s="24">
        <v>76.8</v>
      </c>
      <c r="F11" s="107">
        <f t="shared" si="0"/>
        <v>36.6412213740458</v>
      </c>
      <c r="G11" s="17">
        <v>881.3</v>
      </c>
      <c r="H11" s="17"/>
      <c r="I11" s="26">
        <v>429.3</v>
      </c>
      <c r="J11" s="89">
        <f>I11/G11*100</f>
        <v>48.71212980823783</v>
      </c>
      <c r="K11" s="17">
        <v>117</v>
      </c>
      <c r="L11" s="26">
        <v>55.2</v>
      </c>
      <c r="M11" s="91">
        <f>L11/K11*100</f>
        <v>47.17948717948718</v>
      </c>
      <c r="N11" s="25">
        <f>G11+K11</f>
        <v>998.3</v>
      </c>
      <c r="O11" s="25">
        <f>I11+L11</f>
        <v>484.5</v>
      </c>
      <c r="P11" s="100">
        <f>O11/N11*100</f>
        <v>48.5325052589402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69"/>
      <c r="L13" s="70"/>
      <c r="M13" s="120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20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20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20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22984.7</v>
      </c>
      <c r="D17" s="21"/>
      <c r="E17" s="21">
        <v>10290.7</v>
      </c>
      <c r="F17" s="106">
        <f t="shared" si="0"/>
        <v>44.771956997480935</v>
      </c>
      <c r="G17" s="22">
        <v>6935.5</v>
      </c>
      <c r="H17" s="21"/>
      <c r="I17" s="23">
        <v>3484.2</v>
      </c>
      <c r="J17" s="87">
        <f>I17/G17*100</f>
        <v>50.23718549491745</v>
      </c>
      <c r="K17" s="32">
        <v>2356.3</v>
      </c>
      <c r="L17" s="48">
        <v>1147.4</v>
      </c>
      <c r="M17" s="91">
        <f>L17/K17*100</f>
        <v>48.694987904765945</v>
      </c>
      <c r="N17" s="12">
        <f>G17+K17</f>
        <v>9291.8</v>
      </c>
      <c r="O17" s="12">
        <f>I17+L17</f>
        <v>4631.6</v>
      </c>
      <c r="P17" s="100">
        <f>O17/N17*100</f>
        <v>49.84610086312664</v>
      </c>
    </row>
    <row r="18" spans="1:16" ht="12.75">
      <c r="A18" s="15" t="s">
        <v>18</v>
      </c>
      <c r="B18" s="16"/>
      <c r="C18" s="17">
        <v>14612.8</v>
      </c>
      <c r="D18" s="17"/>
      <c r="E18" s="24">
        <v>6642.2</v>
      </c>
      <c r="F18" s="107">
        <f t="shared" si="0"/>
        <v>45.45466987846272</v>
      </c>
      <c r="G18" s="24">
        <v>4777.4</v>
      </c>
      <c r="H18" s="17"/>
      <c r="I18" s="26">
        <v>2387</v>
      </c>
      <c r="J18" s="89">
        <f>I18/G18*100</f>
        <v>49.96441579101604</v>
      </c>
      <c r="K18" s="41">
        <v>1347</v>
      </c>
      <c r="L18" s="125">
        <v>599.3</v>
      </c>
      <c r="M18" s="92">
        <f>L18/K18*100</f>
        <v>44.49146250927988</v>
      </c>
      <c r="N18" s="25">
        <f>G18+K18</f>
        <v>6124.4</v>
      </c>
      <c r="O18" s="25">
        <f>I18+L18</f>
        <v>2986.3</v>
      </c>
      <c r="P18" s="100">
        <f>O18/N18*100</f>
        <v>48.760694925217166</v>
      </c>
    </row>
    <row r="19" spans="1:16" ht="12.75">
      <c r="A19" s="15" t="s">
        <v>19</v>
      </c>
      <c r="B19" s="16"/>
      <c r="C19" s="17">
        <v>4403.2</v>
      </c>
      <c r="D19" s="17"/>
      <c r="E19" s="24">
        <v>2068.8</v>
      </c>
      <c r="F19" s="107">
        <f t="shared" si="0"/>
        <v>46.98401162790699</v>
      </c>
      <c r="G19" s="24">
        <v>1392.8</v>
      </c>
      <c r="H19" s="17"/>
      <c r="I19" s="26">
        <v>666.2</v>
      </c>
      <c r="J19" s="89">
        <f>I19/G19*100</f>
        <v>47.83170591614015</v>
      </c>
      <c r="K19" s="41">
        <v>408.3</v>
      </c>
      <c r="L19" s="125">
        <v>165.1</v>
      </c>
      <c r="M19" s="92">
        <f>L19/K19*100</f>
        <v>40.43595395542493</v>
      </c>
      <c r="N19" s="25">
        <f>G19+K19</f>
        <v>1801.1</v>
      </c>
      <c r="O19" s="25">
        <f>I19+L19</f>
        <v>831.3000000000001</v>
      </c>
      <c r="P19" s="100">
        <f>O19/N19*100</f>
        <v>46.155127422130924</v>
      </c>
    </row>
    <row r="20" spans="1:16" ht="12.75" customHeight="1">
      <c r="A20" s="15" t="s">
        <v>13</v>
      </c>
      <c r="B20" s="16"/>
      <c r="C20" s="24">
        <f>C17-C18-C19</f>
        <v>3968.7000000000016</v>
      </c>
      <c r="D20" s="24">
        <f>D17-D18-D19</f>
        <v>0</v>
      </c>
      <c r="E20" s="24">
        <f>E17-E18-E19</f>
        <v>1579.7000000000007</v>
      </c>
      <c r="F20" s="107">
        <f t="shared" si="0"/>
        <v>39.80396603421776</v>
      </c>
      <c r="G20" s="24">
        <f>G17-G18-G19</f>
        <v>765.3000000000004</v>
      </c>
      <c r="H20" s="24">
        <f>H17-H18-H19</f>
        <v>0</v>
      </c>
      <c r="I20" s="24">
        <f>I17-I18-I19</f>
        <v>430.9999999999998</v>
      </c>
      <c r="J20" s="89">
        <f>I20/G20*100</f>
        <v>56.31778387560428</v>
      </c>
      <c r="K20" s="41">
        <f>K17-K18-K19</f>
        <v>601.0000000000002</v>
      </c>
      <c r="L20" s="41">
        <f>L17-L18-L19</f>
        <v>383.0000000000001</v>
      </c>
      <c r="M20" s="92">
        <f>L20/K20*100</f>
        <v>63.727121464226286</v>
      </c>
      <c r="N20" s="25">
        <f>G20+K20</f>
        <v>1366.3000000000006</v>
      </c>
      <c r="O20" s="25">
        <f>I20+L20</f>
        <v>813.9999999999999</v>
      </c>
      <c r="P20" s="100">
        <f>O20/N20*100</f>
        <v>59.57695967210711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0.4</v>
      </c>
      <c r="F21" s="107">
        <f t="shared" si="0"/>
        <v>3.361344537815126</v>
      </c>
      <c r="G21" s="69"/>
      <c r="H21" s="69"/>
      <c r="I21" s="70"/>
      <c r="J21" s="130"/>
      <c r="K21" s="69"/>
      <c r="L21" s="70"/>
      <c r="M21" s="142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341.4</v>
      </c>
      <c r="F22" s="106">
        <f t="shared" si="0"/>
        <v>72.11660329531053</v>
      </c>
      <c r="G22" s="69"/>
      <c r="H22" s="69"/>
      <c r="I22" s="70"/>
      <c r="J22" s="130"/>
      <c r="K22" s="69"/>
      <c r="L22" s="70"/>
      <c r="M22" s="142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258.7</v>
      </c>
      <c r="F23" s="107">
        <f t="shared" si="0"/>
        <v>71.72165234266703</v>
      </c>
      <c r="G23" s="69"/>
      <c r="H23" s="69"/>
      <c r="I23" s="70"/>
      <c r="J23" s="130"/>
      <c r="K23" s="69"/>
      <c r="L23" s="70"/>
      <c r="M23" s="142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82.7</v>
      </c>
      <c r="F24" s="107">
        <f t="shared" si="0"/>
        <v>75.87155963302753</v>
      </c>
      <c r="G24" s="69"/>
      <c r="H24" s="69"/>
      <c r="I24" s="70"/>
      <c r="J24" s="130"/>
      <c r="K24" s="69"/>
      <c r="L24" s="70"/>
      <c r="M24" s="142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42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21"/>
      <c r="I26" s="28">
        <v>43.5</v>
      </c>
      <c r="J26" s="87">
        <f aca="true" t="shared" si="1" ref="J26:J34">I26/G26*100</f>
        <v>93.54838709677419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43.5</v>
      </c>
      <c r="P26" s="100">
        <f aca="true" t="shared" si="5" ref="P26:P34">O26/N26*100</f>
        <v>93.54838709677419</v>
      </c>
    </row>
    <row r="27" spans="1:16" s="14" customFormat="1" ht="17.25" customHeight="1">
      <c r="A27" s="19" t="s">
        <v>25</v>
      </c>
      <c r="B27" s="20" t="s">
        <v>26</v>
      </c>
      <c r="C27" s="22">
        <v>162.5</v>
      </c>
      <c r="D27" s="21"/>
      <c r="E27" s="22">
        <v>0</v>
      </c>
      <c r="F27" s="107">
        <f t="shared" si="0"/>
        <v>0</v>
      </c>
      <c r="G27" s="22">
        <v>10.9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70.9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11977.4</v>
      </c>
      <c r="D28" s="21"/>
      <c r="E28" s="22">
        <v>5935.6</v>
      </c>
      <c r="F28" s="106">
        <f t="shared" si="0"/>
        <v>49.55666505251558</v>
      </c>
      <c r="G28" s="22">
        <v>446.6</v>
      </c>
      <c r="H28" s="22"/>
      <c r="I28" s="23">
        <v>317.9</v>
      </c>
      <c r="J28" s="87">
        <f t="shared" si="1"/>
        <v>71.18226600985221</v>
      </c>
      <c r="K28" s="22">
        <v>228.7</v>
      </c>
      <c r="L28" s="23">
        <v>80.1</v>
      </c>
      <c r="M28" s="91">
        <f t="shared" si="2"/>
        <v>35.024048972452995</v>
      </c>
      <c r="N28" s="12">
        <f t="shared" si="3"/>
        <v>675.3</v>
      </c>
      <c r="O28" s="12">
        <f t="shared" si="4"/>
        <v>398</v>
      </c>
      <c r="P28" s="100">
        <f t="shared" si="5"/>
        <v>58.93676884347697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422.6</v>
      </c>
      <c r="F29" s="106">
        <f t="shared" si="0"/>
        <v>50.00591645959058</v>
      </c>
      <c r="G29" s="22">
        <v>688.6</v>
      </c>
      <c r="H29" s="21"/>
      <c r="I29" s="23">
        <v>299.8</v>
      </c>
      <c r="J29" s="87">
        <f t="shared" si="1"/>
        <v>43.53761254719721</v>
      </c>
      <c r="K29" s="22">
        <v>156.5</v>
      </c>
      <c r="L29" s="23">
        <v>62.7</v>
      </c>
      <c r="M29" s="91">
        <f t="shared" si="2"/>
        <v>40.063897763578275</v>
      </c>
      <c r="N29" s="12">
        <f t="shared" si="3"/>
        <v>845.1</v>
      </c>
      <c r="O29" s="12">
        <f t="shared" si="4"/>
        <v>362.5</v>
      </c>
      <c r="P29" s="100">
        <f t="shared" si="5"/>
        <v>42.894332031712224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472</v>
      </c>
      <c r="F30" s="106">
        <f t="shared" si="0"/>
        <v>53.429929816617616</v>
      </c>
      <c r="G30" s="22">
        <v>4290.3</v>
      </c>
      <c r="H30" s="21"/>
      <c r="I30" s="23">
        <v>2113.7</v>
      </c>
      <c r="J30" s="87">
        <f t="shared" si="1"/>
        <v>49.26695102906556</v>
      </c>
      <c r="K30" s="22">
        <v>82.5</v>
      </c>
      <c r="L30" s="23">
        <v>23.5</v>
      </c>
      <c r="M30" s="91">
        <f t="shared" si="2"/>
        <v>28.484848484848484</v>
      </c>
      <c r="N30" s="12">
        <f t="shared" si="3"/>
        <v>4372.8</v>
      </c>
      <c r="O30" s="12">
        <f t="shared" si="4"/>
        <v>2137.2</v>
      </c>
      <c r="P30" s="100">
        <f t="shared" si="5"/>
        <v>48.87486278814489</v>
      </c>
    </row>
    <row r="31" spans="1:16" s="14" customFormat="1" ht="22.5">
      <c r="A31" s="19" t="s">
        <v>33</v>
      </c>
      <c r="B31" s="20" t="s">
        <v>34</v>
      </c>
      <c r="C31" s="22">
        <v>31841.6</v>
      </c>
      <c r="D31" s="21"/>
      <c r="E31" s="22">
        <v>11354</v>
      </c>
      <c r="F31" s="106">
        <f t="shared" si="0"/>
        <v>35.65775589166374</v>
      </c>
      <c r="G31" s="22">
        <v>3954.2</v>
      </c>
      <c r="H31" s="21"/>
      <c r="I31" s="23">
        <v>1954.1</v>
      </c>
      <c r="J31" s="87">
        <f t="shared" si="1"/>
        <v>49.418339992918916</v>
      </c>
      <c r="K31" s="22">
        <v>6236.4</v>
      </c>
      <c r="L31" s="23">
        <v>2892</v>
      </c>
      <c r="M31" s="91">
        <f t="shared" si="2"/>
        <v>46.37290744660381</v>
      </c>
      <c r="N31" s="12">
        <f t="shared" si="3"/>
        <v>10190.599999999999</v>
      </c>
      <c r="O31" s="12">
        <f t="shared" si="4"/>
        <v>4846.1</v>
      </c>
      <c r="P31" s="100">
        <f t="shared" si="5"/>
        <v>47.554609149608474</v>
      </c>
    </row>
    <row r="32" spans="1:16" s="14" customFormat="1" ht="17.25" customHeight="1">
      <c r="A32" s="19" t="s">
        <v>35</v>
      </c>
      <c r="B32" s="20" t="s">
        <v>36</v>
      </c>
      <c r="C32" s="72"/>
      <c r="D32" s="71"/>
      <c r="E32" s="72"/>
      <c r="F32" s="106" t="e">
        <f t="shared" si="0"/>
        <v>#DIV/0!</v>
      </c>
      <c r="G32" s="22">
        <v>2291.2</v>
      </c>
      <c r="H32" s="21"/>
      <c r="I32" s="23">
        <v>410.8</v>
      </c>
      <c r="J32" s="87">
        <f t="shared" si="1"/>
        <v>17.929469273743017</v>
      </c>
      <c r="K32" s="22">
        <v>7778.7</v>
      </c>
      <c r="L32" s="23">
        <v>3166.3</v>
      </c>
      <c r="M32" s="91">
        <f t="shared" si="2"/>
        <v>40.70474500880611</v>
      </c>
      <c r="N32" s="12">
        <f t="shared" si="3"/>
        <v>10069.9</v>
      </c>
      <c r="O32" s="12">
        <f t="shared" si="4"/>
        <v>3577.1000000000004</v>
      </c>
      <c r="P32" s="100">
        <f t="shared" si="5"/>
        <v>35.522696352496055</v>
      </c>
    </row>
    <row r="33" spans="1:16" s="14" customFormat="1" ht="17.25" customHeight="1">
      <c r="A33" s="19" t="s">
        <v>37</v>
      </c>
      <c r="B33" s="20" t="s">
        <v>38</v>
      </c>
      <c r="C33" s="72"/>
      <c r="D33" s="72"/>
      <c r="E33" s="7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72"/>
      <c r="L33" s="75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125932.5</v>
      </c>
      <c r="D34" s="22"/>
      <c r="E34" s="22">
        <v>70819.7</v>
      </c>
      <c r="F34" s="106">
        <f t="shared" si="0"/>
        <v>56.236237667004154</v>
      </c>
      <c r="G34" s="72"/>
      <c r="H34" s="72"/>
      <c r="I34" s="72"/>
      <c r="J34" s="87" t="e">
        <f t="shared" si="1"/>
        <v>#DIV/0!</v>
      </c>
      <c r="K34" s="72"/>
      <c r="L34" s="7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74204.7</v>
      </c>
      <c r="D35" s="24">
        <f>D40+D48+D63</f>
        <v>0</v>
      </c>
      <c r="E35" s="24">
        <f>E40+E48+E63+E56</f>
        <v>43780.4</v>
      </c>
      <c r="F35" s="107">
        <f t="shared" si="0"/>
        <v>58.99949733642209</v>
      </c>
      <c r="G35" s="69"/>
      <c r="H35" s="69"/>
      <c r="I35" s="70"/>
      <c r="J35" s="88"/>
      <c r="K35" s="69"/>
      <c r="L35" s="70"/>
      <c r="M35" s="142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22406.8</v>
      </c>
      <c r="D36" s="24">
        <f>D41+D49+D64</f>
        <v>0</v>
      </c>
      <c r="E36" s="24">
        <f>E41+E49+E64+E57</f>
        <v>12526.5</v>
      </c>
      <c r="F36" s="107">
        <f t="shared" si="0"/>
        <v>55.9049038684685</v>
      </c>
      <c r="G36" s="69"/>
      <c r="H36" s="69"/>
      <c r="I36" s="70"/>
      <c r="J36" s="88"/>
      <c r="K36" s="69"/>
      <c r="L36" s="70"/>
      <c r="M36" s="142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29321.000000000004</v>
      </c>
      <c r="D37" s="24">
        <f>D34-D35-D36</f>
        <v>0</v>
      </c>
      <c r="E37" s="24">
        <f>E34-E35-E36</f>
        <v>14512.799999999996</v>
      </c>
      <c r="F37" s="107">
        <f t="shared" si="0"/>
        <v>49.49626547525662</v>
      </c>
      <c r="G37" s="69"/>
      <c r="H37" s="69"/>
      <c r="I37" s="70"/>
      <c r="J37" s="88"/>
      <c r="K37" s="69"/>
      <c r="L37" s="70"/>
      <c r="M37" s="142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42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27858.3</v>
      </c>
      <c r="D39" s="21"/>
      <c r="E39" s="21">
        <v>14841.2</v>
      </c>
      <c r="F39" s="106">
        <f aca="true" t="shared" si="6" ref="F39:F71">E39/C39*100</f>
        <v>53.27388964868639</v>
      </c>
      <c r="G39" s="69"/>
      <c r="H39" s="69"/>
      <c r="I39" s="70"/>
      <c r="J39" s="88"/>
      <c r="K39" s="69"/>
      <c r="L39" s="70"/>
      <c r="M39" s="120"/>
      <c r="N39" s="21"/>
      <c r="O39" s="21"/>
      <c r="P39" s="102"/>
    </row>
    <row r="40" spans="1:16" ht="12.75">
      <c r="A40" s="15" t="s">
        <v>46</v>
      </c>
      <c r="B40" s="20"/>
      <c r="C40" s="24">
        <v>14336.7</v>
      </c>
      <c r="D40" s="17"/>
      <c r="E40" s="24">
        <v>8133.7</v>
      </c>
      <c r="F40" s="107">
        <f t="shared" si="6"/>
        <v>56.73341842962466</v>
      </c>
      <c r="G40" s="69"/>
      <c r="H40" s="69"/>
      <c r="I40" s="70"/>
      <c r="J40" s="88"/>
      <c r="K40" s="69"/>
      <c r="L40" s="70"/>
      <c r="M40" s="142"/>
      <c r="N40" s="17"/>
      <c r="O40" s="17"/>
      <c r="P40" s="101"/>
    </row>
    <row r="41" spans="1:16" ht="12.75">
      <c r="A41" s="15" t="s">
        <v>19</v>
      </c>
      <c r="B41" s="20"/>
      <c r="C41" s="17">
        <v>4330.2</v>
      </c>
      <c r="D41" s="17"/>
      <c r="E41" s="24">
        <v>2485.3</v>
      </c>
      <c r="F41" s="107">
        <f t="shared" si="6"/>
        <v>57.394577617662016</v>
      </c>
      <c r="G41" s="69"/>
      <c r="H41" s="69"/>
      <c r="I41" s="70"/>
      <c r="J41" s="88"/>
      <c r="K41" s="69"/>
      <c r="L41" s="70"/>
      <c r="M41" s="142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9191.399999999998</v>
      </c>
      <c r="D42" s="24">
        <f>D39-D40-D41</f>
        <v>0</v>
      </c>
      <c r="E42" s="24">
        <f>E39-E40-E41</f>
        <v>4222.200000000001</v>
      </c>
      <c r="F42" s="107">
        <f t="shared" si="6"/>
        <v>45.936418826294165</v>
      </c>
      <c r="G42" s="69"/>
      <c r="H42" s="69"/>
      <c r="I42" s="70"/>
      <c r="J42" s="88"/>
      <c r="K42" s="69"/>
      <c r="L42" s="70"/>
      <c r="M42" s="142"/>
      <c r="N42" s="17"/>
      <c r="O42" s="17"/>
      <c r="P42" s="101"/>
    </row>
    <row r="43" spans="1:16" ht="22.5">
      <c r="A43" s="30" t="s">
        <v>86</v>
      </c>
      <c r="B43" s="31"/>
      <c r="C43" s="126">
        <v>9641.2</v>
      </c>
      <c r="D43" s="134"/>
      <c r="E43" s="126">
        <v>5281</v>
      </c>
      <c r="F43" s="106">
        <f t="shared" si="6"/>
        <v>54.775339169397995</v>
      </c>
      <c r="G43" s="69"/>
      <c r="H43" s="69"/>
      <c r="I43" s="70"/>
      <c r="J43" s="88"/>
      <c r="K43" s="69"/>
      <c r="L43" s="70"/>
      <c r="M43" s="143"/>
      <c r="N43" s="82"/>
      <c r="O43" s="82"/>
      <c r="P43" s="103"/>
    </row>
    <row r="44" spans="1:16" ht="12.75">
      <c r="A44" s="39" t="s">
        <v>49</v>
      </c>
      <c r="B44" s="40"/>
      <c r="C44" s="41">
        <v>7175.7</v>
      </c>
      <c r="D44" s="45"/>
      <c r="E44" s="34">
        <v>3872.5</v>
      </c>
      <c r="F44" s="106">
        <f t="shared" si="6"/>
        <v>53.966860375991196</v>
      </c>
      <c r="G44" s="69"/>
      <c r="H44" s="69"/>
      <c r="I44" s="70"/>
      <c r="J44" s="88"/>
      <c r="K44" s="69"/>
      <c r="L44" s="70"/>
      <c r="M44" s="143"/>
      <c r="N44" s="82"/>
      <c r="O44" s="82"/>
      <c r="P44" s="103"/>
    </row>
    <row r="45" spans="1:16" ht="12.75">
      <c r="A45" s="39" t="s">
        <v>50</v>
      </c>
      <c r="B45" s="40"/>
      <c r="C45" s="41">
        <v>2167.6</v>
      </c>
      <c r="D45" s="45"/>
      <c r="E45" s="41">
        <v>1207.2</v>
      </c>
      <c r="F45" s="106">
        <f t="shared" si="6"/>
        <v>55.69293227532756</v>
      </c>
      <c r="G45" s="69"/>
      <c r="H45" s="69"/>
      <c r="I45" s="70"/>
      <c r="J45" s="88"/>
      <c r="K45" s="69"/>
      <c r="L45" s="70"/>
      <c r="M45" s="143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297.900000000001</v>
      </c>
      <c r="D46" s="45">
        <f>D43-D44-D45</f>
        <v>0</v>
      </c>
      <c r="E46" s="34">
        <f>E43-E44-E45</f>
        <v>201.29999999999995</v>
      </c>
      <c r="F46" s="106">
        <f t="shared" si="6"/>
        <v>67.57301107754256</v>
      </c>
      <c r="G46" s="69"/>
      <c r="H46" s="69"/>
      <c r="I46" s="70"/>
      <c r="J46" s="88"/>
      <c r="K46" s="69"/>
      <c r="L46" s="70"/>
      <c r="M46" s="143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82061.6</v>
      </c>
      <c r="D47" s="21"/>
      <c r="E47" s="22">
        <v>46592</v>
      </c>
      <c r="F47" s="106">
        <f t="shared" si="6"/>
        <v>56.77686030981604</v>
      </c>
      <c r="G47" s="69"/>
      <c r="H47" s="69"/>
      <c r="I47" s="70"/>
      <c r="J47" s="88"/>
      <c r="K47" s="69"/>
      <c r="L47" s="70"/>
      <c r="M47" s="120"/>
      <c r="N47" s="21"/>
      <c r="O47" s="21"/>
      <c r="P47" s="102"/>
    </row>
    <row r="48" spans="1:16" ht="12.75">
      <c r="A48" s="15" t="s">
        <v>11</v>
      </c>
      <c r="B48" s="16"/>
      <c r="C48" s="24">
        <v>51345.7</v>
      </c>
      <c r="D48" s="17"/>
      <c r="E48" s="24">
        <v>30550.3</v>
      </c>
      <c r="F48" s="107">
        <f t="shared" si="6"/>
        <v>59.49923752135038</v>
      </c>
      <c r="G48" s="69"/>
      <c r="H48" s="69"/>
      <c r="I48" s="70"/>
      <c r="J48" s="88"/>
      <c r="K48" s="69"/>
      <c r="L48" s="70"/>
      <c r="M48" s="142"/>
      <c r="N48" s="17"/>
      <c r="O48" s="17"/>
      <c r="P48" s="101"/>
    </row>
    <row r="49" spans="1:16" ht="12.75">
      <c r="A49" s="15" t="s">
        <v>19</v>
      </c>
      <c r="B49" s="16"/>
      <c r="C49" s="17">
        <v>15509.3</v>
      </c>
      <c r="D49" s="17"/>
      <c r="E49" s="24">
        <v>8504.4</v>
      </c>
      <c r="F49" s="107">
        <f t="shared" si="6"/>
        <v>54.83419625643968</v>
      </c>
      <c r="G49" s="69"/>
      <c r="H49" s="69"/>
      <c r="I49" s="70"/>
      <c r="J49" s="88"/>
      <c r="K49" s="69"/>
      <c r="L49" s="70"/>
      <c r="M49" s="142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15206.60000000001</v>
      </c>
      <c r="D50" s="24">
        <f>D47-D48-D49</f>
        <v>0</v>
      </c>
      <c r="E50" s="24">
        <f>E47-E48-E49</f>
        <v>7537.300000000001</v>
      </c>
      <c r="F50" s="106">
        <f t="shared" si="6"/>
        <v>49.565977930635356</v>
      </c>
      <c r="G50" s="69"/>
      <c r="H50" s="69"/>
      <c r="I50" s="70"/>
      <c r="J50" s="88"/>
      <c r="K50" s="69"/>
      <c r="L50" s="70"/>
      <c r="M50" s="143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v>56812</v>
      </c>
      <c r="D51" s="134"/>
      <c r="E51" s="126">
        <v>31628.6</v>
      </c>
      <c r="F51" s="106">
        <f t="shared" si="6"/>
        <v>55.67239315637541</v>
      </c>
      <c r="G51" s="45"/>
      <c r="H51" s="45"/>
      <c r="I51" s="74"/>
      <c r="J51" s="88"/>
      <c r="K51" s="45"/>
      <c r="L51" s="74"/>
      <c r="M51" s="9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42774.3</v>
      </c>
      <c r="D52" s="45"/>
      <c r="E52" s="34">
        <v>24690.4</v>
      </c>
      <c r="F52" s="107">
        <f t="shared" si="6"/>
        <v>57.72251094699388</v>
      </c>
      <c r="G52" s="45"/>
      <c r="H52" s="45"/>
      <c r="I52" s="74"/>
      <c r="J52" s="88"/>
      <c r="K52" s="45"/>
      <c r="L52" s="74"/>
      <c r="M52" s="143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v>12917.1</v>
      </c>
      <c r="D53" s="45"/>
      <c r="E53" s="41">
        <v>6666.3</v>
      </c>
      <c r="F53" s="107">
        <f t="shared" si="6"/>
        <v>51.60833313979144</v>
      </c>
      <c r="G53" s="45"/>
      <c r="H53" s="45"/>
      <c r="I53" s="74"/>
      <c r="J53" s="88"/>
      <c r="K53" s="45"/>
      <c r="L53" s="74"/>
      <c r="M53" s="143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1120.5999999999967</v>
      </c>
      <c r="D54" s="45">
        <f>D51-D52-D53</f>
        <v>0</v>
      </c>
      <c r="E54" s="34">
        <f>E51-E52-E53</f>
        <v>271.8999999999969</v>
      </c>
      <c r="F54" s="107">
        <f t="shared" si="6"/>
        <v>24.263787256826493</v>
      </c>
      <c r="G54" s="45"/>
      <c r="H54" s="45"/>
      <c r="I54" s="74"/>
      <c r="J54" s="88"/>
      <c r="K54" s="45"/>
      <c r="L54" s="74"/>
      <c r="M54" s="143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14586.9</v>
      </c>
      <c r="D55" s="33"/>
      <c r="E55" s="33">
        <v>8887.9</v>
      </c>
      <c r="F55" s="106">
        <f t="shared" si="6"/>
        <v>60.930698092123755</v>
      </c>
      <c r="G55" s="45"/>
      <c r="H55" s="45"/>
      <c r="I55" s="74"/>
      <c r="J55" s="88"/>
      <c r="K55" s="45"/>
      <c r="L55" s="74"/>
      <c r="M55" s="143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7943.8</v>
      </c>
      <c r="D56" s="34"/>
      <c r="E56" s="34">
        <v>4793.3</v>
      </c>
      <c r="F56" s="106">
        <f t="shared" si="6"/>
        <v>60.340139479845924</v>
      </c>
      <c r="G56" s="45"/>
      <c r="H56" s="45"/>
      <c r="I56" s="74"/>
      <c r="J56" s="88"/>
      <c r="K56" s="45"/>
      <c r="L56" s="74"/>
      <c r="M56" s="143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2392.5</v>
      </c>
      <c r="D57" s="34"/>
      <c r="E57" s="34">
        <v>1445.5</v>
      </c>
      <c r="F57" s="106">
        <f t="shared" si="6"/>
        <v>60.41797283176593</v>
      </c>
      <c r="G57" s="45"/>
      <c r="H57" s="45"/>
      <c r="I57" s="74"/>
      <c r="J57" s="88"/>
      <c r="K57" s="45"/>
      <c r="L57" s="74"/>
      <c r="M57" s="143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4250.599999999999</v>
      </c>
      <c r="D58" s="34">
        <f>D55-D56-D57</f>
        <v>0</v>
      </c>
      <c r="E58" s="34">
        <f>E55-E56-E57</f>
        <v>2649.0999999999995</v>
      </c>
      <c r="F58" s="106">
        <f t="shared" si="6"/>
        <v>62.32296616948195</v>
      </c>
      <c r="G58" s="45"/>
      <c r="H58" s="45"/>
      <c r="I58" s="74"/>
      <c r="J58" s="88"/>
      <c r="K58" s="45"/>
      <c r="L58" s="74"/>
      <c r="M58" s="143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666.2</v>
      </c>
      <c r="D60" s="33"/>
      <c r="E60" s="32">
        <v>98.1</v>
      </c>
      <c r="F60" s="106">
        <f t="shared" si="6"/>
        <v>14.72530771540078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666.2</v>
      </c>
      <c r="D61" s="41">
        <f>D60</f>
        <v>0</v>
      </c>
      <c r="E61" s="41">
        <f>E60</f>
        <v>98.1</v>
      </c>
      <c r="F61" s="107">
        <f t="shared" si="6"/>
        <v>14.72530771540078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759.5</v>
      </c>
      <c r="D62" s="33"/>
      <c r="E62" s="33">
        <v>400.6</v>
      </c>
      <c r="F62" s="106">
        <f t="shared" si="6"/>
        <v>52.745227123107306</v>
      </c>
      <c r="G62" s="45"/>
      <c r="H62" s="45"/>
      <c r="I62" s="74"/>
      <c r="J62" s="145"/>
      <c r="K62" s="45"/>
      <c r="L62" s="74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578.5</v>
      </c>
      <c r="D63" s="34"/>
      <c r="E63" s="41">
        <v>303.1</v>
      </c>
      <c r="F63" s="107">
        <f t="shared" si="6"/>
        <v>52.394122731201385</v>
      </c>
      <c r="G63" s="45"/>
      <c r="H63" s="45"/>
      <c r="I63" s="74"/>
      <c r="J63" s="146"/>
      <c r="K63" s="45"/>
      <c r="L63" s="74"/>
      <c r="M63" s="143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174.8</v>
      </c>
      <c r="D64" s="34"/>
      <c r="E64" s="41">
        <v>91.3</v>
      </c>
      <c r="F64" s="107">
        <f t="shared" si="6"/>
        <v>52.231121281464524</v>
      </c>
      <c r="G64" s="45"/>
      <c r="H64" s="45"/>
      <c r="I64" s="74"/>
      <c r="J64" s="146"/>
      <c r="K64" s="45"/>
      <c r="L64" s="74"/>
      <c r="M64" s="143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6.199999999999989</v>
      </c>
      <c r="D65" s="41">
        <f>D62-D63-D64</f>
        <v>0</v>
      </c>
      <c r="E65" s="41">
        <f>E62-E63-E64</f>
        <v>6.200000000000003</v>
      </c>
      <c r="F65" s="107">
        <f t="shared" si="6"/>
        <v>100.00000000000023</v>
      </c>
      <c r="G65" s="45"/>
      <c r="H65" s="45"/>
      <c r="I65" s="74"/>
      <c r="J65" s="146"/>
      <c r="K65" s="45"/>
      <c r="L65" s="74"/>
      <c r="M65" s="143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30686.1</v>
      </c>
      <c r="D66" s="21"/>
      <c r="E66" s="22">
        <v>15778.2</v>
      </c>
      <c r="F66" s="106">
        <f t="shared" si="6"/>
        <v>51.418068767292034</v>
      </c>
      <c r="G66" s="22">
        <v>5.9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10.9</v>
      </c>
      <c r="O66" s="12">
        <f>I66+L66</f>
        <v>3</v>
      </c>
      <c r="P66" s="100">
        <f>O66/N66*100</f>
        <v>27.522935779816514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8754.2</v>
      </c>
      <c r="F67" s="107">
        <f t="shared" si="6"/>
        <v>49.76126054432596</v>
      </c>
      <c r="G67" s="17"/>
      <c r="H67" s="17"/>
      <c r="I67" s="18"/>
      <c r="J67" s="91"/>
      <c r="K67" s="17"/>
      <c r="L67" s="18"/>
      <c r="M67" s="142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3105.9</v>
      </c>
      <c r="F68" s="107">
        <f t="shared" si="6"/>
        <v>58.61183974637202</v>
      </c>
      <c r="G68" s="17"/>
      <c r="H68" s="17"/>
      <c r="I68" s="18"/>
      <c r="J68" s="91"/>
      <c r="K68" s="17"/>
      <c r="L68" s="18"/>
      <c r="M68" s="142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7794.599999999997</v>
      </c>
      <c r="D69" s="24">
        <f>D66-D67-D68</f>
        <v>0</v>
      </c>
      <c r="E69" s="24">
        <f>E66-E67-E68</f>
        <v>3918.1</v>
      </c>
      <c r="F69" s="107">
        <f t="shared" si="6"/>
        <v>50.2668514099505</v>
      </c>
      <c r="G69" s="24">
        <f>G66-I70</f>
        <v>5.9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10.9</v>
      </c>
      <c r="O69" s="12">
        <f>I69+L69</f>
        <v>3</v>
      </c>
      <c r="P69" s="100">
        <f>O69/N69*100</f>
        <v>27.522935779816514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10.9</v>
      </c>
      <c r="F70" s="107">
        <f t="shared" si="6"/>
        <v>40.370370370370374</v>
      </c>
      <c r="G70" s="21"/>
      <c r="H70" s="21"/>
      <c r="I70" s="28"/>
      <c r="J70" s="91"/>
      <c r="K70" s="21"/>
      <c r="L70" s="28"/>
      <c r="M70" s="120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21932.9</v>
      </c>
      <c r="D71" s="22"/>
      <c r="E71" s="22">
        <v>10928</v>
      </c>
      <c r="F71" s="106">
        <f t="shared" si="6"/>
        <v>49.82469258511186</v>
      </c>
      <c r="G71" s="22">
        <v>961.6</v>
      </c>
      <c r="H71" s="22"/>
      <c r="I71" s="22">
        <v>421.6</v>
      </c>
      <c r="J71" s="91">
        <f>I71/G71*100</f>
        <v>43.84359400998336</v>
      </c>
      <c r="K71" s="22">
        <v>110</v>
      </c>
      <c r="L71" s="22">
        <v>53.2</v>
      </c>
      <c r="M71" s="91">
        <f>L71/K71*100</f>
        <v>48.36363636363637</v>
      </c>
      <c r="N71" s="12">
        <f>G71+K71</f>
        <v>1071.6</v>
      </c>
      <c r="O71" s="12">
        <f>I71+L71</f>
        <v>474.8</v>
      </c>
      <c r="P71" s="100">
        <f>O71/N71*100</f>
        <v>44.30757745427399</v>
      </c>
    </row>
    <row r="72" spans="1:16" ht="12.75">
      <c r="A72" s="15" t="s">
        <v>8</v>
      </c>
      <c r="B72" s="16"/>
      <c r="C72" s="17"/>
      <c r="D72" s="17"/>
      <c r="E72" s="17"/>
      <c r="F72" s="107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490.2</v>
      </c>
      <c r="F73" s="107">
        <f aca="true" t="shared" si="7" ref="F73:F80">E73/C73*100</f>
        <v>83.04252075215992</v>
      </c>
      <c r="G73" s="24">
        <v>961.6</v>
      </c>
      <c r="H73" s="24"/>
      <c r="I73" s="26">
        <v>421.6</v>
      </c>
      <c r="J73" s="92">
        <f>I73/G73*100</f>
        <v>43.84359400998336</v>
      </c>
      <c r="K73" s="24">
        <v>110</v>
      </c>
      <c r="L73" s="26">
        <v>53.2</v>
      </c>
      <c r="M73" s="91">
        <f>L73/K73*100</f>
        <v>48.36363636363637</v>
      </c>
      <c r="N73" s="12">
        <f>G73+K73</f>
        <v>1071.6</v>
      </c>
      <c r="O73" s="12">
        <f>I73+L73</f>
        <v>474.8</v>
      </c>
      <c r="P73" s="100">
        <f>O73/N73*100</f>
        <v>44.30757745427399</v>
      </c>
    </row>
    <row r="74" spans="1:16" ht="12.75">
      <c r="A74" s="15" t="s">
        <v>67</v>
      </c>
      <c r="B74" s="16" t="s">
        <v>68</v>
      </c>
      <c r="C74" s="24">
        <v>8791</v>
      </c>
      <c r="D74" s="17"/>
      <c r="E74" s="24">
        <v>5073</v>
      </c>
      <c r="F74" s="107">
        <f t="shared" si="7"/>
        <v>57.70674553520646</v>
      </c>
      <c r="G74" s="131"/>
      <c r="H74" s="131"/>
      <c r="I74" s="138"/>
      <c r="J74" s="110"/>
      <c r="K74" s="131"/>
      <c r="L74" s="138"/>
      <c r="M74" s="91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12551.6</v>
      </c>
      <c r="D75" s="17"/>
      <c r="E75" s="24">
        <v>5364.8</v>
      </c>
      <c r="F75" s="107">
        <f t="shared" si="7"/>
        <v>42.74196118423149</v>
      </c>
      <c r="G75" s="131"/>
      <c r="H75" s="131"/>
      <c r="I75" s="138"/>
      <c r="J75" s="110"/>
      <c r="K75" s="131"/>
      <c r="L75" s="138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53.4</v>
      </c>
      <c r="F76" s="106">
        <f t="shared" si="7"/>
        <v>63.12056737588653</v>
      </c>
      <c r="G76" s="22">
        <v>694.3</v>
      </c>
      <c r="H76" s="22"/>
      <c r="I76" s="23">
        <v>4.3</v>
      </c>
      <c r="J76" s="91">
        <f>I76/G76*100</f>
        <v>0.6193288203946421</v>
      </c>
      <c r="K76" s="72"/>
      <c r="L76" s="75"/>
      <c r="M76" s="91" t="e">
        <f>L76/K76*100</f>
        <v>#DIV/0!</v>
      </c>
      <c r="N76" s="12">
        <f>G76+K76</f>
        <v>694.3</v>
      </c>
      <c r="O76" s="12">
        <f>I76+L76</f>
        <v>4.3</v>
      </c>
      <c r="P76" s="100">
        <f>O76/N76*100</f>
        <v>0.6193288203946421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340.4</v>
      </c>
      <c r="F77" s="106">
        <f t="shared" si="7"/>
        <v>45.39877300613497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13765.3</v>
      </c>
      <c r="D78" s="52"/>
      <c r="E78" s="13">
        <v>6646.5</v>
      </c>
      <c r="F78" s="106">
        <f t="shared" si="7"/>
        <v>48.28445438893449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79"/>
      <c r="D79" s="79"/>
      <c r="E79" s="79"/>
      <c r="F79" s="141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263272.4</v>
      </c>
      <c r="D80" s="58">
        <f>D78+D77+D76+D71+D70+D66+D34+D33+D32+D31+D30+D29+D7</f>
        <v>0</v>
      </c>
      <c r="E80" s="58">
        <f>E78+E77+E76+E71+E70+E66+E34+E33+E32+E31+E30+E29+E7</f>
        <v>133747.90000000002</v>
      </c>
      <c r="F80" s="109">
        <f t="shared" si="7"/>
        <v>50.802096991557036</v>
      </c>
      <c r="G80" s="58">
        <f>G78+G77+G76+G71+G70+G66+G59+G34+G33+G32+G31+G30+G29+G7</f>
        <v>24198</v>
      </c>
      <c r="H80" s="58">
        <f>H78+H77+H76+H71+H70+H66+H34+H33+H32+H31+H30+H29+H7</f>
        <v>0</v>
      </c>
      <c r="I80" s="58">
        <f>I78+I77+I76+I71+I70+I66+I59+I34+I33+I32+I31+I30+I29+I7</f>
        <v>11005.5</v>
      </c>
      <c r="J80" s="95">
        <f>I80/G80*100</f>
        <v>45.4810314902058</v>
      </c>
      <c r="K80" s="58">
        <f>K78+K77+K76+K71+K70+K66+K59+K34+K33+K32+K31+K30+K29+K7</f>
        <v>17518.399999999998</v>
      </c>
      <c r="L80" s="85">
        <f>L78+L77+L76+L71+L70+L66+L34+L33+L32+L31+L30+L29+L7</f>
        <v>7696.7</v>
      </c>
      <c r="M80" s="98">
        <f>L80/K80*100</f>
        <v>43.9349483971139</v>
      </c>
      <c r="N80" s="59">
        <f>G80+K80</f>
        <v>41716.399999999994</v>
      </c>
      <c r="O80" s="113">
        <f>I80+L80</f>
        <v>18702.2</v>
      </c>
      <c r="P80" s="115">
        <f>O80/N80*100</f>
        <v>44.83176880075942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55" activePane="bottomLeft" state="frozen"/>
      <selection pane="topLeft" activeCell="A1" sqref="A1"/>
      <selection pane="bottomLeft" activeCell="R80" sqref="R80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 customHeight="1">
      <c r="A3" s="152" t="s">
        <v>100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53"/>
      <c r="B5" s="155"/>
      <c r="C5" s="159" t="s">
        <v>1</v>
      </c>
      <c r="D5" s="160"/>
      <c r="E5" s="160"/>
      <c r="F5" s="161"/>
      <c r="G5" s="157" t="s">
        <v>82</v>
      </c>
      <c r="H5" s="158"/>
      <c r="I5" s="158"/>
      <c r="J5" s="158"/>
      <c r="K5" s="147" t="s">
        <v>81</v>
      </c>
      <c r="L5" s="148"/>
      <c r="M5" s="148"/>
      <c r="N5" s="149" t="s">
        <v>83</v>
      </c>
      <c r="O5" s="150"/>
      <c r="P5" s="151"/>
    </row>
    <row r="6" spans="1:16" s="9" customFormat="1" ht="50.25" customHeight="1" thickBot="1">
      <c r="A6" s="154"/>
      <c r="B6" s="156"/>
      <c r="C6" s="6" t="s">
        <v>2</v>
      </c>
      <c r="D6" s="7" t="s">
        <v>3</v>
      </c>
      <c r="E6" s="7" t="s">
        <v>101</v>
      </c>
      <c r="F6" s="105" t="s">
        <v>4</v>
      </c>
      <c r="G6" s="7" t="s">
        <v>5</v>
      </c>
      <c r="H6" s="7" t="s">
        <v>3</v>
      </c>
      <c r="I6" s="8" t="s">
        <v>101</v>
      </c>
      <c r="J6" s="76" t="s">
        <v>4</v>
      </c>
      <c r="K6" s="77" t="s">
        <v>5</v>
      </c>
      <c r="L6" s="78" t="s">
        <v>101</v>
      </c>
      <c r="M6" s="76" t="s">
        <v>4</v>
      </c>
      <c r="N6" s="77" t="s">
        <v>5</v>
      </c>
      <c r="O6" s="81" t="s">
        <v>101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36666.600000000006</v>
      </c>
      <c r="D7" s="12">
        <f>D9+D13+D17+D21+D26+D27+D28+D22</f>
        <v>0</v>
      </c>
      <c r="E7" s="12">
        <f>E9+E13+E17+E21+E26+E27+E28+E22</f>
        <v>19993.8</v>
      </c>
      <c r="F7" s="106">
        <f>E7/C7*100</f>
        <v>54.528644597535624</v>
      </c>
      <c r="G7" s="12">
        <f>G9+G13+G17+G21+G26+G27+G28+G22</f>
        <v>11311.9</v>
      </c>
      <c r="H7" s="12">
        <f>H9+H13+H17+H21+H26+H27+H28+H22</f>
        <v>0</v>
      </c>
      <c r="I7" s="12">
        <f>I9+I13+I17+I21+I26+I27+I28+I22</f>
        <v>6889.3</v>
      </c>
      <c r="J7" s="87">
        <f>I7/G7*100</f>
        <v>60.90311972347705</v>
      </c>
      <c r="K7" s="12">
        <f>K9+K13+K17+K21+K26+K27+K28+K22</f>
        <v>3149.3</v>
      </c>
      <c r="L7" s="12">
        <f>L9+L13+L17+L21+L26+L27+L28+L22</f>
        <v>1796</v>
      </c>
      <c r="M7" s="87">
        <f>L7/K7*100</f>
        <v>57.02854602610103</v>
      </c>
      <c r="N7" s="12">
        <f>G7+K7</f>
        <v>14461.2</v>
      </c>
      <c r="O7" s="12">
        <f>I7+L7</f>
        <v>8685.3</v>
      </c>
      <c r="P7" s="100">
        <f>O7/N7*100</f>
        <v>60.059331175836014</v>
      </c>
    </row>
    <row r="8" spans="1:16" ht="12.75">
      <c r="A8" s="15" t="s">
        <v>8</v>
      </c>
      <c r="B8" s="16"/>
      <c r="C8" s="69"/>
      <c r="D8" s="69"/>
      <c r="E8" s="69"/>
      <c r="F8" s="128"/>
      <c r="G8" s="69"/>
      <c r="H8" s="69"/>
      <c r="I8" s="70"/>
      <c r="J8" s="88"/>
      <c r="K8" s="69"/>
      <c r="L8" s="70"/>
      <c r="M8" s="12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484.8</v>
      </c>
      <c r="F9" s="106">
        <f aca="true" t="shared" si="0" ref="F9:F37">E9/C9*100</f>
        <v>53.646121500497955</v>
      </c>
      <c r="G9" s="22">
        <v>3872.4</v>
      </c>
      <c r="H9" s="22"/>
      <c r="I9" s="22">
        <v>2353.3</v>
      </c>
      <c r="J9" s="89">
        <f>I9/G9*100</f>
        <v>60.77109802706332</v>
      </c>
      <c r="K9" s="22">
        <v>504.3</v>
      </c>
      <c r="L9" s="22">
        <v>310.6</v>
      </c>
      <c r="M9" s="91">
        <f>L9/K9*100</f>
        <v>61.59032322030538</v>
      </c>
      <c r="N9" s="12">
        <f>G9+K9</f>
        <v>4376.7</v>
      </c>
      <c r="O9" s="12">
        <f>I9+L9</f>
        <v>2663.9</v>
      </c>
      <c r="P9" s="100">
        <f>O9/N9*100</f>
        <v>60.86549226586241</v>
      </c>
    </row>
    <row r="10" spans="1:16" ht="12.75">
      <c r="A10" s="15" t="s">
        <v>11</v>
      </c>
      <c r="B10" s="16"/>
      <c r="C10" s="17">
        <v>694.1</v>
      </c>
      <c r="D10" s="17"/>
      <c r="E10" s="24">
        <v>395.4</v>
      </c>
      <c r="F10" s="107">
        <f t="shared" si="0"/>
        <v>56.96585506411179</v>
      </c>
      <c r="G10" s="24">
        <v>2991.1</v>
      </c>
      <c r="H10" s="17"/>
      <c r="I10" s="26">
        <v>1835.3</v>
      </c>
      <c r="J10" s="89">
        <f>I10/G10*100</f>
        <v>61.35869746915851</v>
      </c>
      <c r="K10" s="24">
        <v>387.3</v>
      </c>
      <c r="L10" s="26">
        <v>244.5</v>
      </c>
      <c r="M10" s="91">
        <f>L10/K10*100</f>
        <v>63.129357087529044</v>
      </c>
      <c r="N10" s="25">
        <f>G10+K10</f>
        <v>3378.4</v>
      </c>
      <c r="O10" s="25">
        <f>I10+L10</f>
        <v>2079.8</v>
      </c>
      <c r="P10" s="100">
        <f>O10/N10*100</f>
        <v>61.56168600520957</v>
      </c>
    </row>
    <row r="11" spans="1:16" ht="12.75">
      <c r="A11" s="15" t="s">
        <v>12</v>
      </c>
      <c r="B11" s="16"/>
      <c r="C11" s="17">
        <v>209.6</v>
      </c>
      <c r="D11" s="17"/>
      <c r="E11" s="24">
        <v>89.4</v>
      </c>
      <c r="F11" s="107">
        <f t="shared" si="0"/>
        <v>42.652671755725194</v>
      </c>
      <c r="G11" s="17">
        <v>881.3</v>
      </c>
      <c r="H11" s="17"/>
      <c r="I11" s="26">
        <v>518</v>
      </c>
      <c r="J11" s="89">
        <f>I11/G11*100</f>
        <v>58.77680698967435</v>
      </c>
      <c r="K11" s="17">
        <v>117</v>
      </c>
      <c r="L11" s="26">
        <v>66.1</v>
      </c>
      <c r="M11" s="91">
        <f>L11/K11*100</f>
        <v>56.495726495726494</v>
      </c>
      <c r="N11" s="25">
        <f>G11+K11</f>
        <v>998.3</v>
      </c>
      <c r="O11" s="25">
        <f>I11+L11</f>
        <v>584.1</v>
      </c>
      <c r="P11" s="100">
        <f>O11/N11*100</f>
        <v>58.50946609235701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69"/>
      <c r="L13" s="70"/>
      <c r="M13" s="132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32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32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32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23037.2</v>
      </c>
      <c r="D17" s="21"/>
      <c r="E17" s="21">
        <v>12260.7</v>
      </c>
      <c r="F17" s="106">
        <f t="shared" si="0"/>
        <v>53.221311617731324</v>
      </c>
      <c r="G17" s="22">
        <v>6935.5</v>
      </c>
      <c r="H17" s="21"/>
      <c r="I17" s="23">
        <v>4172.6</v>
      </c>
      <c r="J17" s="87">
        <f>I17/G17*100</f>
        <v>60.162929853651505</v>
      </c>
      <c r="K17" s="32">
        <v>2356.3</v>
      </c>
      <c r="L17" s="48">
        <v>1393.5</v>
      </c>
      <c r="M17" s="91">
        <f>L17/K17*100</f>
        <v>59.13932860841149</v>
      </c>
      <c r="N17" s="12">
        <f>G17+K17</f>
        <v>9291.8</v>
      </c>
      <c r="O17" s="12">
        <f>I17+L17</f>
        <v>5566.1</v>
      </c>
      <c r="P17" s="100">
        <f>O17/N17*100</f>
        <v>59.90335564691449</v>
      </c>
    </row>
    <row r="18" spans="1:16" ht="12.75">
      <c r="A18" s="15" t="s">
        <v>18</v>
      </c>
      <c r="B18" s="16"/>
      <c r="C18" s="17">
        <v>14612.8</v>
      </c>
      <c r="D18" s="17"/>
      <c r="E18" s="24">
        <v>8102.4</v>
      </c>
      <c r="F18" s="107">
        <f t="shared" si="0"/>
        <v>55.44727909777729</v>
      </c>
      <c r="G18" s="24">
        <v>4777.4</v>
      </c>
      <c r="H18" s="17"/>
      <c r="I18" s="26">
        <v>2890.8</v>
      </c>
      <c r="J18" s="89">
        <f>I18/G18*100</f>
        <v>60.50990078285261</v>
      </c>
      <c r="K18" s="41">
        <v>1347</v>
      </c>
      <c r="L18" s="125">
        <v>779.9</v>
      </c>
      <c r="M18" s="92">
        <f>L18/K18*100</f>
        <v>57.89903489235337</v>
      </c>
      <c r="N18" s="25">
        <f>G18+K18</f>
        <v>6124.4</v>
      </c>
      <c r="O18" s="25">
        <f>I18+L18</f>
        <v>3670.7000000000003</v>
      </c>
      <c r="P18" s="100">
        <f>O18/N18*100</f>
        <v>59.935667167396</v>
      </c>
    </row>
    <row r="19" spans="1:16" ht="12.75">
      <c r="A19" s="15" t="s">
        <v>19</v>
      </c>
      <c r="B19" s="16"/>
      <c r="C19" s="17">
        <v>4403.2</v>
      </c>
      <c r="D19" s="17"/>
      <c r="E19" s="24">
        <v>2563.3</v>
      </c>
      <c r="F19" s="107">
        <f t="shared" si="0"/>
        <v>58.21448037790699</v>
      </c>
      <c r="G19" s="24">
        <v>1392.8</v>
      </c>
      <c r="H19" s="17"/>
      <c r="I19" s="26">
        <v>802.7</v>
      </c>
      <c r="J19" s="89">
        <f>I19/G19*100</f>
        <v>57.632107983917294</v>
      </c>
      <c r="K19" s="41">
        <v>408.3</v>
      </c>
      <c r="L19" s="125">
        <v>211.6</v>
      </c>
      <c r="M19" s="92">
        <f>L19/K19*100</f>
        <v>51.82463874602008</v>
      </c>
      <c r="N19" s="25">
        <f>G19+K19</f>
        <v>1801.1</v>
      </c>
      <c r="O19" s="25">
        <f>I19+L19</f>
        <v>1014.3000000000001</v>
      </c>
      <c r="P19" s="100">
        <f>O19/N19*100</f>
        <v>56.31558492032648</v>
      </c>
    </row>
    <row r="20" spans="1:16" ht="12.75" customHeight="1">
      <c r="A20" s="15" t="s">
        <v>13</v>
      </c>
      <c r="B20" s="16"/>
      <c r="C20" s="24">
        <f>C17-C18-C19</f>
        <v>4021.2000000000016</v>
      </c>
      <c r="D20" s="24">
        <f>D17-D18-D19</f>
        <v>0</v>
      </c>
      <c r="E20" s="24">
        <f>E17-E18-E19</f>
        <v>1595.000000000001</v>
      </c>
      <c r="F20" s="107">
        <f t="shared" si="0"/>
        <v>39.664776683577045</v>
      </c>
      <c r="G20" s="24">
        <f>G17-G18-G19</f>
        <v>765.3000000000004</v>
      </c>
      <c r="H20" s="24">
        <f>H17-H18-H19</f>
        <v>0</v>
      </c>
      <c r="I20" s="24">
        <f>I17-I18-I19</f>
        <v>479.10000000000014</v>
      </c>
      <c r="J20" s="89">
        <f>I20/G20*100</f>
        <v>62.602900823206575</v>
      </c>
      <c r="K20" s="41">
        <f>K17-K18-K19</f>
        <v>601.0000000000002</v>
      </c>
      <c r="L20" s="41">
        <f>L17-L18-L19</f>
        <v>402</v>
      </c>
      <c r="M20" s="92">
        <f>L20/K20*100</f>
        <v>66.88851913477535</v>
      </c>
      <c r="N20" s="25">
        <f>G20+K20</f>
        <v>1366.3000000000006</v>
      </c>
      <c r="O20" s="25">
        <f>I20+L20</f>
        <v>881.1000000000001</v>
      </c>
      <c r="P20" s="100">
        <f>O20/N20*100</f>
        <v>64.48803337480786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0.4</v>
      </c>
      <c r="F21" s="107">
        <f t="shared" si="0"/>
        <v>3.361344537815126</v>
      </c>
      <c r="G21" s="69"/>
      <c r="H21" s="69"/>
      <c r="I21" s="70"/>
      <c r="J21" s="130"/>
      <c r="K21" s="69"/>
      <c r="L21" s="70"/>
      <c r="M21" s="12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348</v>
      </c>
      <c r="F22" s="106">
        <f t="shared" si="0"/>
        <v>73.51077313054499</v>
      </c>
      <c r="G22" s="69"/>
      <c r="H22" s="69"/>
      <c r="I22" s="70"/>
      <c r="J22" s="130"/>
      <c r="K22" s="69"/>
      <c r="L22" s="70"/>
      <c r="M22" s="12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264.3</v>
      </c>
      <c r="F23" s="107">
        <f t="shared" si="0"/>
        <v>73.27418907679512</v>
      </c>
      <c r="G23" s="69"/>
      <c r="H23" s="69"/>
      <c r="I23" s="70"/>
      <c r="J23" s="130"/>
      <c r="K23" s="69"/>
      <c r="L23" s="70"/>
      <c r="M23" s="12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83.7</v>
      </c>
      <c r="F24" s="107">
        <f t="shared" si="0"/>
        <v>76.78899082568807</v>
      </c>
      <c r="G24" s="69"/>
      <c r="H24" s="69"/>
      <c r="I24" s="70"/>
      <c r="J24" s="130"/>
      <c r="K24" s="69"/>
      <c r="L24" s="70"/>
      <c r="M24" s="12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2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21"/>
      <c r="I26" s="28">
        <v>46.5</v>
      </c>
      <c r="J26" s="87">
        <f aca="true" t="shared" si="1" ref="J26:J34">I26/G26*100</f>
        <v>100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46.5</v>
      </c>
      <c r="P26" s="100">
        <f aca="true" t="shared" si="5" ref="P26:P34">O26/N26*100</f>
        <v>100</v>
      </c>
    </row>
    <row r="27" spans="1:16" s="14" customFormat="1" ht="17.25" customHeight="1">
      <c r="A27" s="19" t="s">
        <v>25</v>
      </c>
      <c r="B27" s="20" t="s">
        <v>26</v>
      </c>
      <c r="C27" s="22">
        <v>162.5</v>
      </c>
      <c r="D27" s="21"/>
      <c r="E27" s="22">
        <v>0</v>
      </c>
      <c r="F27" s="107">
        <f t="shared" si="0"/>
        <v>0</v>
      </c>
      <c r="G27" s="22">
        <v>10.9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70.9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12067.4</v>
      </c>
      <c r="D28" s="21"/>
      <c r="E28" s="22">
        <v>6899.9</v>
      </c>
      <c r="F28" s="106">
        <f t="shared" si="0"/>
        <v>57.1780168056085</v>
      </c>
      <c r="G28" s="22">
        <v>446.6</v>
      </c>
      <c r="H28" s="22"/>
      <c r="I28" s="23">
        <v>316.9</v>
      </c>
      <c r="J28" s="87">
        <f t="shared" si="1"/>
        <v>70.95835199283475</v>
      </c>
      <c r="K28" s="22">
        <v>228.7</v>
      </c>
      <c r="L28" s="23">
        <v>91.9</v>
      </c>
      <c r="M28" s="91">
        <f t="shared" si="2"/>
        <v>40.18364669873197</v>
      </c>
      <c r="N28" s="12">
        <f t="shared" si="3"/>
        <v>675.3</v>
      </c>
      <c r="O28" s="12">
        <f t="shared" si="4"/>
        <v>408.79999999999995</v>
      </c>
      <c r="P28" s="100">
        <f t="shared" si="5"/>
        <v>60.536058048274846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633.8</v>
      </c>
      <c r="F29" s="106">
        <f t="shared" si="0"/>
        <v>74.9970417702047</v>
      </c>
      <c r="G29" s="22">
        <v>688.6</v>
      </c>
      <c r="H29" s="21"/>
      <c r="I29" s="23">
        <v>390.7</v>
      </c>
      <c r="J29" s="87">
        <f t="shared" si="1"/>
        <v>56.73830961370897</v>
      </c>
      <c r="K29" s="22">
        <v>156.5</v>
      </c>
      <c r="L29" s="23">
        <v>77.2</v>
      </c>
      <c r="M29" s="91">
        <f t="shared" si="2"/>
        <v>49.329073482428115</v>
      </c>
      <c r="N29" s="12">
        <f t="shared" si="3"/>
        <v>845.1</v>
      </c>
      <c r="O29" s="12">
        <f t="shared" si="4"/>
        <v>467.9</v>
      </c>
      <c r="P29" s="100">
        <f t="shared" si="5"/>
        <v>55.36622884865696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561</v>
      </c>
      <c r="F30" s="106">
        <f t="shared" si="0"/>
        <v>63.504641159157806</v>
      </c>
      <c r="G30" s="22">
        <v>4290.3</v>
      </c>
      <c r="H30" s="21"/>
      <c r="I30" s="23">
        <v>2550.2</v>
      </c>
      <c r="J30" s="87">
        <f t="shared" si="1"/>
        <v>59.44106472740833</v>
      </c>
      <c r="K30" s="22">
        <v>82.5</v>
      </c>
      <c r="L30" s="23">
        <v>24.4</v>
      </c>
      <c r="M30" s="91">
        <f t="shared" si="2"/>
        <v>29.57575757575757</v>
      </c>
      <c r="N30" s="12">
        <f t="shared" si="3"/>
        <v>4372.8</v>
      </c>
      <c r="O30" s="12">
        <f t="shared" si="4"/>
        <v>2574.6</v>
      </c>
      <c r="P30" s="100">
        <f t="shared" si="5"/>
        <v>58.87760702524698</v>
      </c>
    </row>
    <row r="31" spans="1:16" s="14" customFormat="1" ht="22.5">
      <c r="A31" s="19" t="s">
        <v>33</v>
      </c>
      <c r="B31" s="20" t="s">
        <v>34</v>
      </c>
      <c r="C31" s="22">
        <v>31406.5</v>
      </c>
      <c r="D31" s="21"/>
      <c r="E31" s="22">
        <v>11752</v>
      </c>
      <c r="F31" s="106">
        <f t="shared" si="0"/>
        <v>37.41900561985576</v>
      </c>
      <c r="G31" s="22">
        <v>3954.2</v>
      </c>
      <c r="H31" s="21"/>
      <c r="I31" s="23">
        <v>2027.5</v>
      </c>
      <c r="J31" s="87">
        <f t="shared" si="1"/>
        <v>51.27459410247332</v>
      </c>
      <c r="K31" s="22">
        <v>6236.4</v>
      </c>
      <c r="L31" s="23">
        <v>3178.6</v>
      </c>
      <c r="M31" s="91">
        <f t="shared" si="2"/>
        <v>50.96850747225964</v>
      </c>
      <c r="N31" s="12">
        <f t="shared" si="3"/>
        <v>10190.599999999999</v>
      </c>
      <c r="O31" s="12">
        <f t="shared" si="4"/>
        <v>5206.1</v>
      </c>
      <c r="P31" s="100">
        <f t="shared" si="5"/>
        <v>51.08727650972465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2291.2</v>
      </c>
      <c r="H32" s="21"/>
      <c r="I32" s="23">
        <v>459.1</v>
      </c>
      <c r="J32" s="87">
        <f t="shared" si="1"/>
        <v>20.037534916201118</v>
      </c>
      <c r="K32" s="22">
        <v>7778.7</v>
      </c>
      <c r="L32" s="23">
        <v>4109.1</v>
      </c>
      <c r="M32" s="91">
        <f t="shared" si="2"/>
        <v>52.825022175942</v>
      </c>
      <c r="N32" s="12">
        <f t="shared" si="3"/>
        <v>10069.9</v>
      </c>
      <c r="O32" s="12">
        <f t="shared" si="4"/>
        <v>4568.200000000001</v>
      </c>
      <c r="P32" s="100">
        <f t="shared" si="5"/>
        <v>45.364899353518915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131627.5</v>
      </c>
      <c r="D34" s="22"/>
      <c r="E34" s="22">
        <v>81107.4</v>
      </c>
      <c r="F34" s="106">
        <f t="shared" si="0"/>
        <v>61.61888663083322</v>
      </c>
      <c r="G34" s="22"/>
      <c r="H34" s="22"/>
      <c r="I34" s="22"/>
      <c r="J34" s="87" t="e">
        <f t="shared" si="1"/>
        <v>#DIV/0!</v>
      </c>
      <c r="K34" s="22"/>
      <c r="L34" s="2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77752.8</v>
      </c>
      <c r="D35" s="24">
        <f>D40+D48+D63</f>
        <v>0</v>
      </c>
      <c r="E35" s="24">
        <f>E40+E48+E63+E56</f>
        <v>49123.30000000001</v>
      </c>
      <c r="F35" s="107">
        <f t="shared" si="0"/>
        <v>63.17881799755123</v>
      </c>
      <c r="G35" s="69"/>
      <c r="H35" s="69"/>
      <c r="I35" s="70"/>
      <c r="J35" s="88"/>
      <c r="K35" s="69"/>
      <c r="L35" s="70"/>
      <c r="M35" s="12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23939.6</v>
      </c>
      <c r="D36" s="24">
        <f>D41+D49+D64</f>
        <v>0</v>
      </c>
      <c r="E36" s="24">
        <f>E41+E49+E64+E57</f>
        <v>15622.899999999998</v>
      </c>
      <c r="F36" s="107">
        <f t="shared" si="0"/>
        <v>65.2596534612107</v>
      </c>
      <c r="G36" s="69"/>
      <c r="H36" s="69"/>
      <c r="I36" s="70"/>
      <c r="J36" s="88"/>
      <c r="K36" s="69"/>
      <c r="L36" s="70"/>
      <c r="M36" s="12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29935.1</v>
      </c>
      <c r="D37" s="24">
        <f>D34-D35-D36</f>
        <v>0</v>
      </c>
      <c r="E37" s="24">
        <f>E34-E35-E36</f>
        <v>16361.199999999986</v>
      </c>
      <c r="F37" s="107">
        <f t="shared" si="0"/>
        <v>54.655571553126556</v>
      </c>
      <c r="G37" s="69"/>
      <c r="H37" s="69"/>
      <c r="I37" s="70"/>
      <c r="J37" s="88"/>
      <c r="K37" s="69"/>
      <c r="L37" s="70"/>
      <c r="M37" s="12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2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30050.4</v>
      </c>
      <c r="D39" s="21"/>
      <c r="E39" s="21">
        <v>17322.4</v>
      </c>
      <c r="F39" s="106">
        <f aca="true" t="shared" si="6" ref="F39:F71">E39/C39*100</f>
        <v>57.64449058914357</v>
      </c>
      <c r="G39" s="69"/>
      <c r="H39" s="69"/>
      <c r="I39" s="70"/>
      <c r="J39" s="88"/>
      <c r="K39" s="69"/>
      <c r="L39" s="70"/>
      <c r="M39" s="132"/>
      <c r="N39" s="21"/>
      <c r="O39" s="21"/>
      <c r="P39" s="102"/>
    </row>
    <row r="40" spans="1:16" ht="12.75">
      <c r="A40" s="15" t="s">
        <v>46</v>
      </c>
      <c r="B40" s="20"/>
      <c r="C40" s="24">
        <v>15849.6</v>
      </c>
      <c r="D40" s="17"/>
      <c r="E40" s="24">
        <v>9418.2</v>
      </c>
      <c r="F40" s="107">
        <f t="shared" si="6"/>
        <v>59.42231980617808</v>
      </c>
      <c r="G40" s="69"/>
      <c r="H40" s="69"/>
      <c r="I40" s="70"/>
      <c r="J40" s="88"/>
      <c r="K40" s="69"/>
      <c r="L40" s="70"/>
      <c r="M40" s="129"/>
      <c r="N40" s="17"/>
      <c r="O40" s="17"/>
      <c r="P40" s="101"/>
    </row>
    <row r="41" spans="1:16" ht="12.75">
      <c r="A41" s="15" t="s">
        <v>19</v>
      </c>
      <c r="B41" s="20"/>
      <c r="C41" s="17">
        <v>4992.9</v>
      </c>
      <c r="D41" s="17"/>
      <c r="E41" s="24">
        <v>3101.2</v>
      </c>
      <c r="F41" s="107">
        <f t="shared" si="6"/>
        <v>62.112199323038716</v>
      </c>
      <c r="G41" s="69"/>
      <c r="H41" s="69"/>
      <c r="I41" s="70"/>
      <c r="J41" s="88"/>
      <c r="K41" s="69"/>
      <c r="L41" s="70"/>
      <c r="M41" s="12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9207.900000000001</v>
      </c>
      <c r="D42" s="24">
        <f>D39-D40-D41</f>
        <v>0</v>
      </c>
      <c r="E42" s="24">
        <f>E39-E40-E41</f>
        <v>4803.000000000001</v>
      </c>
      <c r="F42" s="107">
        <f t="shared" si="6"/>
        <v>52.16173068777897</v>
      </c>
      <c r="G42" s="69"/>
      <c r="H42" s="69"/>
      <c r="I42" s="70"/>
      <c r="J42" s="88"/>
      <c r="K42" s="69"/>
      <c r="L42" s="70"/>
      <c r="M42" s="129"/>
      <c r="N42" s="17"/>
      <c r="O42" s="17"/>
      <c r="P42" s="101"/>
    </row>
    <row r="43" spans="1:16" ht="22.5">
      <c r="A43" s="30" t="s">
        <v>86</v>
      </c>
      <c r="B43" s="31"/>
      <c r="C43" s="126">
        <v>10046.1</v>
      </c>
      <c r="D43" s="127"/>
      <c r="E43" s="126">
        <v>6391.6</v>
      </c>
      <c r="F43" s="106">
        <f t="shared" si="6"/>
        <v>63.62269935596898</v>
      </c>
      <c r="G43" s="69"/>
      <c r="H43" s="69"/>
      <c r="I43" s="70"/>
      <c r="J43" s="88"/>
      <c r="K43" s="69"/>
      <c r="L43" s="70"/>
      <c r="M43" s="135"/>
      <c r="N43" s="82"/>
      <c r="O43" s="82"/>
      <c r="P43" s="103"/>
    </row>
    <row r="44" spans="1:16" ht="12.75">
      <c r="A44" s="39" t="s">
        <v>49</v>
      </c>
      <c r="B44" s="40"/>
      <c r="C44" s="41">
        <f>7175.7+311</f>
        <v>7486.7</v>
      </c>
      <c r="D44" s="34"/>
      <c r="E44" s="34">
        <v>4631.5</v>
      </c>
      <c r="F44" s="106">
        <f t="shared" si="6"/>
        <v>61.86303711915797</v>
      </c>
      <c r="G44" s="69"/>
      <c r="H44" s="69"/>
      <c r="I44" s="70"/>
      <c r="J44" s="88"/>
      <c r="K44" s="69"/>
      <c r="L44" s="70"/>
      <c r="M44" s="135"/>
      <c r="N44" s="82"/>
      <c r="O44" s="82"/>
      <c r="P44" s="103"/>
    </row>
    <row r="45" spans="1:16" ht="12.75">
      <c r="A45" s="39" t="s">
        <v>50</v>
      </c>
      <c r="B45" s="40"/>
      <c r="C45" s="41">
        <f>2167.6+93.9</f>
        <v>2261.5</v>
      </c>
      <c r="D45" s="34"/>
      <c r="E45" s="41">
        <v>1558.5</v>
      </c>
      <c r="F45" s="106">
        <f t="shared" si="6"/>
        <v>68.91443732036258</v>
      </c>
      <c r="G45" s="69"/>
      <c r="H45" s="69"/>
      <c r="I45" s="70"/>
      <c r="J45" s="88"/>
      <c r="K45" s="69"/>
      <c r="L45" s="70"/>
      <c r="M45" s="135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297.90000000000055</v>
      </c>
      <c r="D46" s="34">
        <f>D43-D44-D45</f>
        <v>0</v>
      </c>
      <c r="E46" s="34">
        <f>E43-E44-E45</f>
        <v>201.60000000000036</v>
      </c>
      <c r="F46" s="106">
        <f t="shared" si="6"/>
        <v>67.6737160120846</v>
      </c>
      <c r="G46" s="69"/>
      <c r="H46" s="69"/>
      <c r="I46" s="70"/>
      <c r="J46" s="88"/>
      <c r="K46" s="69"/>
      <c r="L46" s="70"/>
      <c r="M46" s="135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83947.7</v>
      </c>
      <c r="D47" s="21"/>
      <c r="E47" s="22">
        <v>53302.5</v>
      </c>
      <c r="F47" s="106">
        <f t="shared" si="6"/>
        <v>63.49489027096633</v>
      </c>
      <c r="G47" s="69"/>
      <c r="H47" s="69"/>
      <c r="I47" s="70"/>
      <c r="J47" s="88"/>
      <c r="K47" s="69"/>
      <c r="L47" s="70"/>
      <c r="M47" s="132"/>
      <c r="N47" s="21"/>
      <c r="O47" s="21"/>
      <c r="P47" s="102"/>
    </row>
    <row r="48" spans="1:16" ht="12.75">
      <c r="A48" s="15" t="s">
        <v>11</v>
      </c>
      <c r="B48" s="16"/>
      <c r="C48" s="24">
        <v>52365.3</v>
      </c>
      <c r="D48" s="17"/>
      <c r="E48" s="24">
        <v>34253.9</v>
      </c>
      <c r="F48" s="107">
        <f t="shared" si="6"/>
        <v>65.41335579095316</v>
      </c>
      <c r="G48" s="69"/>
      <c r="H48" s="69"/>
      <c r="I48" s="70"/>
      <c r="J48" s="88"/>
      <c r="K48" s="69"/>
      <c r="L48" s="70"/>
      <c r="M48" s="129"/>
      <c r="N48" s="17"/>
      <c r="O48" s="17"/>
      <c r="P48" s="101"/>
    </row>
    <row r="49" spans="1:16" ht="12.75">
      <c r="A49" s="15" t="s">
        <v>19</v>
      </c>
      <c r="B49" s="16"/>
      <c r="C49" s="17">
        <v>16054</v>
      </c>
      <c r="D49" s="17"/>
      <c r="E49" s="24">
        <v>10621.9</v>
      </c>
      <c r="F49" s="107">
        <f t="shared" si="6"/>
        <v>66.16357294132304</v>
      </c>
      <c r="G49" s="69"/>
      <c r="H49" s="69"/>
      <c r="I49" s="70"/>
      <c r="J49" s="88"/>
      <c r="K49" s="69"/>
      <c r="L49" s="70"/>
      <c r="M49" s="12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15528.399999999994</v>
      </c>
      <c r="D50" s="24">
        <f>D47-D48-D49</f>
        <v>0</v>
      </c>
      <c r="E50" s="24">
        <f>E47-E48-E49</f>
        <v>8426.699999999999</v>
      </c>
      <c r="F50" s="106">
        <f t="shared" si="6"/>
        <v>54.26637644573814</v>
      </c>
      <c r="G50" s="69"/>
      <c r="H50" s="69"/>
      <c r="I50" s="70"/>
      <c r="J50" s="88"/>
      <c r="K50" s="69"/>
      <c r="L50" s="70"/>
      <c r="M50" s="135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f>56812+864</f>
        <v>57676</v>
      </c>
      <c r="D51" s="127"/>
      <c r="E51" s="126">
        <v>36780.8</v>
      </c>
      <c r="F51" s="106">
        <f t="shared" si="6"/>
        <v>63.771412719328666</v>
      </c>
      <c r="G51" s="45"/>
      <c r="H51" s="45"/>
      <c r="I51" s="74"/>
      <c r="J51" s="88"/>
      <c r="K51" s="45"/>
      <c r="L51" s="74"/>
      <c r="M51" s="13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f>42774.3+295.2</f>
        <v>43069.5</v>
      </c>
      <c r="D52" s="34"/>
      <c r="E52" s="34">
        <v>27876.3</v>
      </c>
      <c r="F52" s="107">
        <f t="shared" si="6"/>
        <v>64.72399261658482</v>
      </c>
      <c r="G52" s="45"/>
      <c r="H52" s="45"/>
      <c r="I52" s="74"/>
      <c r="J52" s="88"/>
      <c r="K52" s="45"/>
      <c r="L52" s="74"/>
      <c r="M52" s="135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f>12917.1+190</f>
        <v>13107.1</v>
      </c>
      <c r="D53" s="34"/>
      <c r="E53" s="41">
        <v>8451.9</v>
      </c>
      <c r="F53" s="107">
        <f t="shared" si="6"/>
        <v>64.48337160775456</v>
      </c>
      <c r="G53" s="45"/>
      <c r="H53" s="45"/>
      <c r="I53" s="74"/>
      <c r="J53" s="88"/>
      <c r="K53" s="45"/>
      <c r="L53" s="74"/>
      <c r="M53" s="135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1499.3999999999996</v>
      </c>
      <c r="D54" s="34">
        <f>D51-D52-D53</f>
        <v>0</v>
      </c>
      <c r="E54" s="34">
        <f>E51-E52-E53</f>
        <v>452.600000000004</v>
      </c>
      <c r="F54" s="107">
        <f t="shared" si="6"/>
        <v>30.18540749633214</v>
      </c>
      <c r="G54" s="45"/>
      <c r="H54" s="45"/>
      <c r="I54" s="74"/>
      <c r="J54" s="88"/>
      <c r="K54" s="45"/>
      <c r="L54" s="74"/>
      <c r="M54" s="135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16073.5</v>
      </c>
      <c r="D55" s="33"/>
      <c r="E55" s="33">
        <v>9571.4</v>
      </c>
      <c r="F55" s="106">
        <f t="shared" si="6"/>
        <v>59.547702740535655</v>
      </c>
      <c r="G55" s="45"/>
      <c r="H55" s="45"/>
      <c r="I55" s="74"/>
      <c r="J55" s="88"/>
      <c r="K55" s="45"/>
      <c r="L55" s="74"/>
      <c r="M55" s="135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8919.4</v>
      </c>
      <c r="D56" s="34"/>
      <c r="E56" s="34">
        <v>5087.9</v>
      </c>
      <c r="F56" s="106">
        <f t="shared" si="6"/>
        <v>57.04307464627666</v>
      </c>
      <c r="G56" s="45"/>
      <c r="H56" s="45"/>
      <c r="I56" s="74"/>
      <c r="J56" s="88"/>
      <c r="K56" s="45"/>
      <c r="L56" s="74"/>
      <c r="M56" s="135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2703.1</v>
      </c>
      <c r="D57" s="34"/>
      <c r="E57" s="34">
        <v>1783.9</v>
      </c>
      <c r="F57" s="106">
        <f t="shared" si="6"/>
        <v>65.99459879397729</v>
      </c>
      <c r="G57" s="45"/>
      <c r="H57" s="45"/>
      <c r="I57" s="74"/>
      <c r="J57" s="88"/>
      <c r="K57" s="45"/>
      <c r="L57" s="74"/>
      <c r="M57" s="135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4451</v>
      </c>
      <c r="D58" s="34">
        <f>D55-D56-D57</f>
        <v>0</v>
      </c>
      <c r="E58" s="34">
        <f>E55-E56-E57</f>
        <v>2699.6</v>
      </c>
      <c r="F58" s="106">
        <f t="shared" si="6"/>
        <v>60.651538980004496</v>
      </c>
      <c r="G58" s="45"/>
      <c r="H58" s="45"/>
      <c r="I58" s="74"/>
      <c r="J58" s="88"/>
      <c r="K58" s="45"/>
      <c r="L58" s="74"/>
      <c r="M58" s="135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741.6</v>
      </c>
      <c r="D60" s="33"/>
      <c r="E60" s="32">
        <v>425.7</v>
      </c>
      <c r="F60" s="106">
        <f t="shared" si="6"/>
        <v>57.402912621359214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741.6</v>
      </c>
      <c r="D61" s="41">
        <f>D60</f>
        <v>0</v>
      </c>
      <c r="E61" s="41">
        <f>E60</f>
        <v>425.7</v>
      </c>
      <c r="F61" s="107">
        <f t="shared" si="6"/>
        <v>57.402912621359214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814.3</v>
      </c>
      <c r="D62" s="33"/>
      <c r="E62" s="33">
        <v>485.4</v>
      </c>
      <c r="F62" s="106">
        <f t="shared" si="6"/>
        <v>59.609480535429206</v>
      </c>
      <c r="G62" s="34"/>
      <c r="H62" s="34"/>
      <c r="I62" s="35"/>
      <c r="J62" s="111"/>
      <c r="K62" s="34"/>
      <c r="L62" s="35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618.5</v>
      </c>
      <c r="D63" s="34"/>
      <c r="E63" s="41">
        <v>363.3</v>
      </c>
      <c r="F63" s="107">
        <f t="shared" si="6"/>
        <v>58.738884397736456</v>
      </c>
      <c r="G63" s="34"/>
      <c r="H63" s="34"/>
      <c r="I63" s="35"/>
      <c r="J63" s="112"/>
      <c r="K63" s="34"/>
      <c r="L63" s="35"/>
      <c r="M63" s="118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189.6</v>
      </c>
      <c r="D64" s="34"/>
      <c r="E64" s="41">
        <v>115.9</v>
      </c>
      <c r="F64" s="107">
        <f t="shared" si="6"/>
        <v>61.128691983122366</v>
      </c>
      <c r="G64" s="34"/>
      <c r="H64" s="34"/>
      <c r="I64" s="35"/>
      <c r="J64" s="112"/>
      <c r="K64" s="34"/>
      <c r="L64" s="35"/>
      <c r="M64" s="118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6.19999999999996</v>
      </c>
      <c r="D65" s="41">
        <f>D62-D63-D64</f>
        <v>0</v>
      </c>
      <c r="E65" s="41">
        <f>E62-E63-E64</f>
        <v>6.19999999999996</v>
      </c>
      <c r="F65" s="107">
        <f t="shared" si="6"/>
        <v>100</v>
      </c>
      <c r="G65" s="34"/>
      <c r="H65" s="34"/>
      <c r="I65" s="35"/>
      <c r="J65" s="112"/>
      <c r="K65" s="34"/>
      <c r="L65" s="35"/>
      <c r="M65" s="118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30820</v>
      </c>
      <c r="D66" s="21"/>
      <c r="E66" s="22">
        <v>19109.8</v>
      </c>
      <c r="F66" s="106">
        <f t="shared" si="6"/>
        <v>62.00454250486697</v>
      </c>
      <c r="G66" s="22">
        <v>5.9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10.9</v>
      </c>
      <c r="O66" s="12">
        <f>I66+L66</f>
        <v>3</v>
      </c>
      <c r="P66" s="100">
        <f>O66/N66*100</f>
        <v>27.522935779816514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10794.6</v>
      </c>
      <c r="F67" s="107">
        <f t="shared" si="6"/>
        <v>61.359450671881035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3605</v>
      </c>
      <c r="F68" s="107">
        <f t="shared" si="6"/>
        <v>68.03042026004415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7928.499999999998</v>
      </c>
      <c r="D69" s="24">
        <f>D66-D67-D68</f>
        <v>0</v>
      </c>
      <c r="E69" s="24">
        <f>E66-E67-E68</f>
        <v>4710.199999999999</v>
      </c>
      <c r="F69" s="107">
        <f t="shared" si="6"/>
        <v>59.408463139307564</v>
      </c>
      <c r="G69" s="24">
        <f>G66-I70</f>
        <v>5.9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10.9</v>
      </c>
      <c r="O69" s="12">
        <f>I69+L69</f>
        <v>3</v>
      </c>
      <c r="P69" s="100">
        <f>O69/N69*100</f>
        <v>27.522935779816514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10.9</v>
      </c>
      <c r="F70" s="107">
        <f t="shared" si="6"/>
        <v>40.370370370370374</v>
      </c>
      <c r="G70" s="71"/>
      <c r="H70" s="71"/>
      <c r="I70" s="73"/>
      <c r="J70" s="90"/>
      <c r="K70" s="71"/>
      <c r="L70" s="73"/>
      <c r="M70" s="132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21932.9</v>
      </c>
      <c r="D71" s="22"/>
      <c r="E71" s="22">
        <v>12693.1</v>
      </c>
      <c r="F71" s="106">
        <f t="shared" si="6"/>
        <v>57.87241997182315</v>
      </c>
      <c r="G71" s="22">
        <v>961.6</v>
      </c>
      <c r="H71" s="22"/>
      <c r="I71" s="22">
        <v>507.6</v>
      </c>
      <c r="J71" s="91">
        <f>I71/G71*100</f>
        <v>52.78702163061564</v>
      </c>
      <c r="K71" s="22">
        <v>110</v>
      </c>
      <c r="L71" s="22">
        <v>63.9</v>
      </c>
      <c r="M71" s="91">
        <f>L71/K71*100</f>
        <v>58.09090909090909</v>
      </c>
      <c r="N71" s="12">
        <f>G71+K71</f>
        <v>1071.6</v>
      </c>
      <c r="O71" s="12">
        <f>I71+L71</f>
        <v>571.5</v>
      </c>
      <c r="P71" s="100">
        <f>O71/N71*100</f>
        <v>53.33146696528556</v>
      </c>
    </row>
    <row r="72" spans="1:16" ht="12.75">
      <c r="A72" s="15" t="s">
        <v>8</v>
      </c>
      <c r="B72" s="16"/>
      <c r="C72" s="69"/>
      <c r="D72" s="69"/>
      <c r="E72" s="69"/>
      <c r="F72" s="108"/>
      <c r="G72" s="24"/>
      <c r="H72" s="24"/>
      <c r="I72" s="26"/>
      <c r="J72" s="91"/>
      <c r="K72" s="24"/>
      <c r="L72" s="26"/>
      <c r="M72" s="119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553.1</v>
      </c>
      <c r="F73" s="107">
        <f aca="true" t="shared" si="7" ref="F73:F80">E73/C73*100</f>
        <v>93.6981196002033</v>
      </c>
      <c r="G73" s="24">
        <v>961.6</v>
      </c>
      <c r="H73" s="24"/>
      <c r="I73" s="26">
        <v>507.6</v>
      </c>
      <c r="J73" s="92">
        <f>I73/G73*100</f>
        <v>52.78702163061564</v>
      </c>
      <c r="K73" s="24">
        <v>110</v>
      </c>
      <c r="L73" s="26">
        <v>63.9</v>
      </c>
      <c r="M73" s="91">
        <f>L73/K73*100</f>
        <v>58.09090909090909</v>
      </c>
      <c r="N73" s="12">
        <f>G73+K73</f>
        <v>1071.6</v>
      </c>
      <c r="O73" s="12">
        <f>I73+L73</f>
        <v>571.5</v>
      </c>
      <c r="P73" s="100">
        <f>O73/N73*100</f>
        <v>53.33146696528556</v>
      </c>
    </row>
    <row r="74" spans="1:16" ht="12.75">
      <c r="A74" s="15" t="s">
        <v>67</v>
      </c>
      <c r="B74" s="16" t="s">
        <v>68</v>
      </c>
      <c r="C74" s="24">
        <v>8791</v>
      </c>
      <c r="D74" s="17"/>
      <c r="E74" s="24">
        <v>5560.8</v>
      </c>
      <c r="F74" s="107">
        <f t="shared" si="7"/>
        <v>63.25560232055511</v>
      </c>
      <c r="G74" s="24"/>
      <c r="H74" s="24"/>
      <c r="I74" s="26"/>
      <c r="J74" s="92"/>
      <c r="K74" s="131"/>
      <c r="L74" s="138"/>
      <c r="M74" s="90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12551.6</v>
      </c>
      <c r="D75" s="17"/>
      <c r="E75" s="24">
        <v>6579.2</v>
      </c>
      <c r="F75" s="107">
        <f t="shared" si="7"/>
        <v>52.41722170878613</v>
      </c>
      <c r="G75" s="24"/>
      <c r="H75" s="24"/>
      <c r="I75" s="26"/>
      <c r="J75" s="92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57.9</v>
      </c>
      <c r="F76" s="106">
        <f t="shared" si="7"/>
        <v>68.43971631205675</v>
      </c>
      <c r="G76" s="22">
        <v>694.3</v>
      </c>
      <c r="H76" s="22"/>
      <c r="I76" s="23">
        <v>1.4</v>
      </c>
      <c r="J76" s="91">
        <f>I76/G76*100</f>
        <v>0.20164194152383694</v>
      </c>
      <c r="K76" s="22"/>
      <c r="L76" s="23"/>
      <c r="M76" s="91" t="e">
        <f>L76/K76*100</f>
        <v>#DIV/0!</v>
      </c>
      <c r="N76" s="12">
        <f>G76+K76</f>
        <v>694.3</v>
      </c>
      <c r="O76" s="12">
        <f>I76+L76</f>
        <v>1.4</v>
      </c>
      <c r="P76" s="100">
        <f>O76/N76*100</f>
        <v>0.20164194152383694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388.2</v>
      </c>
      <c r="F77" s="106">
        <f t="shared" si="7"/>
        <v>51.773806348359564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13832.8</v>
      </c>
      <c r="D78" s="52"/>
      <c r="E78" s="13">
        <v>7762.7</v>
      </c>
      <c r="F78" s="106">
        <f t="shared" si="7"/>
        <v>56.11806720259095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79"/>
      <c r="D79" s="79"/>
      <c r="E79" s="79"/>
      <c r="F79" s="141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268876.2</v>
      </c>
      <c r="D80" s="58">
        <f>D78+D77+D76+D71+D70+D66+D34+D33+D32+D31+D30+D29+D7</f>
        <v>0</v>
      </c>
      <c r="E80" s="58">
        <f>E78+E77+E76+E71+E70+E66+E34+E33+E32+E31+E30+E29+E7</f>
        <v>154070.59999999998</v>
      </c>
      <c r="F80" s="109">
        <f t="shared" si="7"/>
        <v>57.30168754244518</v>
      </c>
      <c r="G80" s="58">
        <f>G78+G77+G76+G71+G70+G66+G59+G34+G33+G32+G31+G30+G29+G7</f>
        <v>24198</v>
      </c>
      <c r="H80" s="58">
        <f>H78+H77+H76+H71+H70+H66+H34+H33+H32+H31+H30+H29+H7</f>
        <v>0</v>
      </c>
      <c r="I80" s="58">
        <f>I78+I77+I76+I71+I70+I66+I59+I34+I33+I32+I31+I30+I29+I7</f>
        <v>12825.8</v>
      </c>
      <c r="J80" s="95">
        <f>I80/G80*100</f>
        <v>53.00355401272833</v>
      </c>
      <c r="K80" s="58">
        <f>K78+K77+K76+K71+K70+K66+K59+K34+K33+K32+K31+K30+K29+K7</f>
        <v>17518.399999999998</v>
      </c>
      <c r="L80" s="85">
        <f>L78+L77+L76+L71+L70+L66+L34+L33+L32+L31+L30+L29+L7</f>
        <v>9252.2</v>
      </c>
      <c r="M80" s="98">
        <f>L80/K80*100</f>
        <v>52.81418394373917</v>
      </c>
      <c r="N80" s="59">
        <f>G80+K80</f>
        <v>41716.399999999994</v>
      </c>
      <c r="O80" s="113">
        <f>I80+L80</f>
        <v>22078</v>
      </c>
      <c r="P80" s="115">
        <f>O80/N80*100</f>
        <v>52.924029877937706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A144"/>
  <sheetViews>
    <sheetView workbookViewId="0" topLeftCell="A1">
      <pane ySplit="6" topLeftCell="BM16" activePane="bottomLeft" state="frozen"/>
      <selection pane="topLeft" activeCell="A1" sqref="A1"/>
      <selection pane="bottomLeft" activeCell="C34" sqref="C34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 customHeight="1">
      <c r="A3" s="152" t="s">
        <v>102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53"/>
      <c r="B5" s="155"/>
      <c r="C5" s="159" t="s">
        <v>1</v>
      </c>
      <c r="D5" s="160"/>
      <c r="E5" s="160"/>
      <c r="F5" s="161"/>
      <c r="G5" s="157" t="s">
        <v>82</v>
      </c>
      <c r="H5" s="158"/>
      <c r="I5" s="158"/>
      <c r="J5" s="158"/>
      <c r="K5" s="147" t="s">
        <v>81</v>
      </c>
      <c r="L5" s="148"/>
      <c r="M5" s="148"/>
      <c r="N5" s="149" t="s">
        <v>83</v>
      </c>
      <c r="O5" s="150"/>
      <c r="P5" s="151"/>
    </row>
    <row r="6" spans="1:16" s="9" customFormat="1" ht="50.25" customHeight="1" thickBot="1">
      <c r="A6" s="154"/>
      <c r="B6" s="156"/>
      <c r="C6" s="6" t="s">
        <v>2</v>
      </c>
      <c r="D6" s="7" t="s">
        <v>3</v>
      </c>
      <c r="E6" s="7" t="s">
        <v>103</v>
      </c>
      <c r="F6" s="105" t="s">
        <v>4</v>
      </c>
      <c r="G6" s="7" t="s">
        <v>5</v>
      </c>
      <c r="H6" s="7" t="s">
        <v>3</v>
      </c>
      <c r="I6" s="8" t="s">
        <v>103</v>
      </c>
      <c r="J6" s="76" t="s">
        <v>4</v>
      </c>
      <c r="K6" s="77" t="s">
        <v>5</v>
      </c>
      <c r="L6" s="78" t="s">
        <v>104</v>
      </c>
      <c r="M6" s="76" t="s">
        <v>4</v>
      </c>
      <c r="N6" s="77" t="s">
        <v>5</v>
      </c>
      <c r="O6" s="81" t="s">
        <v>103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36666.600000000006</v>
      </c>
      <c r="D7" s="12">
        <f>D9+D13+D17+D21+D26+D27+D28+D22</f>
        <v>0</v>
      </c>
      <c r="E7" s="12">
        <f>E9+E13+E17+E21+E26+E27+E28+E22</f>
        <v>22684.9</v>
      </c>
      <c r="F7" s="106">
        <f>E7/C7*100</f>
        <v>61.86802157822105</v>
      </c>
      <c r="G7" s="12">
        <f>G9+G13+G17+G21+G26+G27+G28+G22</f>
        <v>11323.8</v>
      </c>
      <c r="H7" s="12">
        <f>H9+H13+H17+H21+H26+H27+H28+H22</f>
        <v>0</v>
      </c>
      <c r="I7" s="12">
        <f>I9+I13+I17+I21+I26+I27+I28+I22</f>
        <v>8042</v>
      </c>
      <c r="J7" s="87">
        <f>I7/G7*100</f>
        <v>71.01856267330756</v>
      </c>
      <c r="K7" s="12">
        <f>K9+K13+K17+K21+K26+K27+K28+K22</f>
        <v>3149.3</v>
      </c>
      <c r="L7" s="12">
        <f>L9+L13+L17+L21+L26+L27+L28+L22</f>
        <v>2007.6999999999998</v>
      </c>
      <c r="M7" s="87">
        <f>L7/K7*100</f>
        <v>63.75067475311973</v>
      </c>
      <c r="N7" s="12">
        <f>G7+K7</f>
        <v>14473.099999999999</v>
      </c>
      <c r="O7" s="12">
        <f>I7+L7</f>
        <v>10049.7</v>
      </c>
      <c r="P7" s="100">
        <f>O7/N7*100</f>
        <v>69.43709364268886</v>
      </c>
    </row>
    <row r="8" spans="1:16" ht="12.75">
      <c r="A8" s="15" t="s">
        <v>8</v>
      </c>
      <c r="B8" s="16"/>
      <c r="C8" s="69"/>
      <c r="D8" s="69"/>
      <c r="E8" s="69"/>
      <c r="F8" s="128"/>
      <c r="G8" s="69"/>
      <c r="H8" s="69"/>
      <c r="I8" s="70"/>
      <c r="J8" s="88"/>
      <c r="K8" s="69"/>
      <c r="L8" s="70"/>
      <c r="M8" s="12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521.8</v>
      </c>
      <c r="F9" s="106">
        <f aca="true" t="shared" si="0" ref="F9:F37">E9/C9*100</f>
        <v>57.74040057541219</v>
      </c>
      <c r="G9" s="22">
        <v>3872.4</v>
      </c>
      <c r="H9" s="22"/>
      <c r="I9" s="22">
        <v>2857.4</v>
      </c>
      <c r="J9" s="89">
        <f>I9/G9*100</f>
        <v>73.78886478669558</v>
      </c>
      <c r="K9" s="22">
        <v>504.3</v>
      </c>
      <c r="L9" s="22">
        <v>353.4</v>
      </c>
      <c r="M9" s="91">
        <f>L9/K9*100</f>
        <v>70.07733491969066</v>
      </c>
      <c r="N9" s="12">
        <f>G9+K9</f>
        <v>4376.7</v>
      </c>
      <c r="O9" s="12">
        <f>I9+L9</f>
        <v>3210.8</v>
      </c>
      <c r="P9" s="100">
        <f>O9/N9*100</f>
        <v>73.36120821623598</v>
      </c>
    </row>
    <row r="10" spans="1:16" ht="12.75">
      <c r="A10" s="15" t="s">
        <v>11</v>
      </c>
      <c r="B10" s="16"/>
      <c r="C10" s="17">
        <v>694.1</v>
      </c>
      <c r="D10" s="17"/>
      <c r="E10" s="24">
        <v>406.4</v>
      </c>
      <c r="F10" s="107">
        <f t="shared" si="0"/>
        <v>58.550641117994516</v>
      </c>
      <c r="G10" s="24">
        <v>2991.1</v>
      </c>
      <c r="H10" s="17"/>
      <c r="I10" s="26">
        <v>2234.3</v>
      </c>
      <c r="J10" s="89">
        <f>I10/G10*100</f>
        <v>74.69827153889874</v>
      </c>
      <c r="K10" s="24">
        <v>387.3</v>
      </c>
      <c r="L10" s="26">
        <v>278.5</v>
      </c>
      <c r="M10" s="91">
        <f>L10/K10*100</f>
        <v>71.90808159049831</v>
      </c>
      <c r="N10" s="25">
        <f>G10+K10</f>
        <v>3378.4</v>
      </c>
      <c r="O10" s="25">
        <f>I10+L10</f>
        <v>2512.8</v>
      </c>
      <c r="P10" s="100">
        <f>O10/N10*100</f>
        <v>74.37840397821455</v>
      </c>
    </row>
    <row r="11" spans="1:16" ht="12.75">
      <c r="A11" s="15" t="s">
        <v>12</v>
      </c>
      <c r="B11" s="16"/>
      <c r="C11" s="17">
        <v>209.6</v>
      </c>
      <c r="D11" s="17"/>
      <c r="E11" s="24">
        <v>115.4</v>
      </c>
      <c r="F11" s="107">
        <f t="shared" si="0"/>
        <v>55.05725190839696</v>
      </c>
      <c r="G11" s="17">
        <v>881.3</v>
      </c>
      <c r="H11" s="17"/>
      <c r="I11" s="26">
        <v>623.1</v>
      </c>
      <c r="J11" s="89">
        <f>I11/G11*100</f>
        <v>70.70237149665269</v>
      </c>
      <c r="K11" s="17">
        <v>117</v>
      </c>
      <c r="L11" s="26">
        <v>74.9</v>
      </c>
      <c r="M11" s="91">
        <f>L11/K11*100</f>
        <v>64.01709401709402</v>
      </c>
      <c r="N11" s="25">
        <f>G11+K11</f>
        <v>998.3</v>
      </c>
      <c r="O11" s="25">
        <f>I11+L11</f>
        <v>698</v>
      </c>
      <c r="P11" s="100">
        <f>O11/N11*100</f>
        <v>69.91886206551138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17"/>
      <c r="H13" s="17"/>
      <c r="I13" s="18"/>
      <c r="J13" s="87"/>
      <c r="K13" s="69"/>
      <c r="L13" s="70"/>
      <c r="M13" s="132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32"/>
      <c r="N14" s="21"/>
      <c r="O14" s="2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32"/>
      <c r="N15" s="21"/>
      <c r="O15" s="2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32"/>
      <c r="N16" s="21"/>
      <c r="O16" s="21"/>
      <c r="P16" s="102"/>
    </row>
    <row r="17" spans="1:16" s="14" customFormat="1" ht="42" customHeight="1">
      <c r="A17" s="19" t="s">
        <v>16</v>
      </c>
      <c r="B17" s="20" t="s">
        <v>17</v>
      </c>
      <c r="C17" s="22">
        <v>23037.2</v>
      </c>
      <c r="D17" s="21"/>
      <c r="E17" s="21">
        <v>13979.1</v>
      </c>
      <c r="F17" s="106">
        <f t="shared" si="0"/>
        <v>60.6805514559061</v>
      </c>
      <c r="G17" s="22">
        <v>6947.4</v>
      </c>
      <c r="H17" s="21"/>
      <c r="I17" s="23">
        <v>4816.7</v>
      </c>
      <c r="J17" s="87">
        <f>I17/G17*100</f>
        <v>69.3309727380027</v>
      </c>
      <c r="K17" s="32">
        <v>2356.3</v>
      </c>
      <c r="L17" s="48">
        <v>1546.3</v>
      </c>
      <c r="M17" s="91">
        <f>L17/K17*100</f>
        <v>65.62407163773713</v>
      </c>
      <c r="N17" s="12">
        <f>G17+K17</f>
        <v>9303.7</v>
      </c>
      <c r="O17" s="12">
        <f>I17+L17</f>
        <v>6363</v>
      </c>
      <c r="P17" s="100">
        <f>O17/N17*100</f>
        <v>68.3921450605673</v>
      </c>
    </row>
    <row r="18" spans="1:16" ht="12.75">
      <c r="A18" s="15" t="s">
        <v>18</v>
      </c>
      <c r="B18" s="16"/>
      <c r="C18" s="17">
        <v>14612.8</v>
      </c>
      <c r="D18" s="17"/>
      <c r="E18" s="24">
        <v>9168.6</v>
      </c>
      <c r="F18" s="107">
        <f t="shared" si="0"/>
        <v>62.7436220300011</v>
      </c>
      <c r="G18" s="24">
        <v>4777.4</v>
      </c>
      <c r="H18" s="17"/>
      <c r="I18" s="26">
        <v>3314.2</v>
      </c>
      <c r="J18" s="89">
        <f>I18/G18*100</f>
        <v>69.37246200862394</v>
      </c>
      <c r="K18" s="41">
        <v>1347</v>
      </c>
      <c r="L18" s="125">
        <v>872.8</v>
      </c>
      <c r="M18" s="92">
        <f>L18/K18*100</f>
        <v>64.79584261321455</v>
      </c>
      <c r="N18" s="25">
        <f>G18+K18</f>
        <v>6124.4</v>
      </c>
      <c r="O18" s="25">
        <f>I18+L18</f>
        <v>4187</v>
      </c>
      <c r="P18" s="100">
        <f>O18/N18*100</f>
        <v>68.36588073933774</v>
      </c>
    </row>
    <row r="19" spans="1:16" ht="12.75">
      <c r="A19" s="15" t="s">
        <v>19</v>
      </c>
      <c r="B19" s="16"/>
      <c r="C19" s="17">
        <v>4403.2</v>
      </c>
      <c r="D19" s="17"/>
      <c r="E19" s="24">
        <v>2955.8</v>
      </c>
      <c r="F19" s="107">
        <f t="shared" si="0"/>
        <v>67.12845203488372</v>
      </c>
      <c r="G19" s="24">
        <v>1392.8</v>
      </c>
      <c r="H19" s="17"/>
      <c r="I19" s="26">
        <v>945.8</v>
      </c>
      <c r="J19" s="89">
        <f>I19/G19*100</f>
        <v>67.90637564618035</v>
      </c>
      <c r="K19" s="41">
        <v>408.3</v>
      </c>
      <c r="L19" s="125">
        <v>247.4</v>
      </c>
      <c r="M19" s="92">
        <f>L19/K19*100</f>
        <v>60.59270144501592</v>
      </c>
      <c r="N19" s="25">
        <f>G19+K19</f>
        <v>1801.1</v>
      </c>
      <c r="O19" s="25">
        <f>I19+L19</f>
        <v>1193.2</v>
      </c>
      <c r="P19" s="100">
        <f>O19/N19*100</f>
        <v>66.2484037532619</v>
      </c>
    </row>
    <row r="20" spans="1:16" ht="12.75" customHeight="1">
      <c r="A20" s="15" t="s">
        <v>13</v>
      </c>
      <c r="B20" s="16"/>
      <c r="C20" s="24">
        <f>C17-C18-C19</f>
        <v>4021.2000000000016</v>
      </c>
      <c r="D20" s="24">
        <f>D17-D18-D19</f>
        <v>0</v>
      </c>
      <c r="E20" s="24">
        <f>E17-E18-E19</f>
        <v>1854.6999999999998</v>
      </c>
      <c r="F20" s="107">
        <f t="shared" si="0"/>
        <v>46.12304784641398</v>
      </c>
      <c r="G20" s="24">
        <f>G17-G18-G19</f>
        <v>777.2</v>
      </c>
      <c r="H20" s="24">
        <f>H17-H18-H19</f>
        <v>0</v>
      </c>
      <c r="I20" s="24">
        <f>I17-I18-I19</f>
        <v>556.7</v>
      </c>
      <c r="J20" s="89">
        <f>I20/G20*100</f>
        <v>71.62892434379825</v>
      </c>
      <c r="K20" s="41">
        <f>K17-K18-K19</f>
        <v>601.0000000000002</v>
      </c>
      <c r="L20" s="41">
        <f>L17-L18-L19</f>
        <v>426.1</v>
      </c>
      <c r="M20" s="92">
        <f>L20/K20*100</f>
        <v>70.89850249584025</v>
      </c>
      <c r="N20" s="25">
        <f>G20+K20</f>
        <v>1378.2000000000003</v>
      </c>
      <c r="O20" s="25">
        <f>I20+L20</f>
        <v>982.8000000000001</v>
      </c>
      <c r="P20" s="100">
        <f>O20/N20*100</f>
        <v>71.31040487592512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0.4</v>
      </c>
      <c r="F21" s="107">
        <f t="shared" si="0"/>
        <v>3.361344537815126</v>
      </c>
      <c r="G21" s="69"/>
      <c r="H21" s="69"/>
      <c r="I21" s="70"/>
      <c r="J21" s="130"/>
      <c r="K21" s="69"/>
      <c r="L21" s="70"/>
      <c r="M21" s="129"/>
      <c r="N21" s="17"/>
      <c r="O21" s="17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377.9</v>
      </c>
      <c r="F22" s="106">
        <f t="shared" si="0"/>
        <v>79.82678495986481</v>
      </c>
      <c r="G22" s="69"/>
      <c r="H22" s="69"/>
      <c r="I22" s="70"/>
      <c r="J22" s="130"/>
      <c r="K22" s="69"/>
      <c r="L22" s="70"/>
      <c r="M22" s="129"/>
      <c r="N22" s="17"/>
      <c r="O22" s="17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290.4</v>
      </c>
      <c r="F23" s="107">
        <f t="shared" si="0"/>
        <v>80.51011921264208</v>
      </c>
      <c r="G23" s="69"/>
      <c r="H23" s="69"/>
      <c r="I23" s="70"/>
      <c r="J23" s="130"/>
      <c r="K23" s="69"/>
      <c r="L23" s="70"/>
      <c r="M23" s="129"/>
      <c r="N23" s="17"/>
      <c r="O23" s="17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87.5</v>
      </c>
      <c r="F24" s="107">
        <f t="shared" si="0"/>
        <v>80.27522935779817</v>
      </c>
      <c r="G24" s="69"/>
      <c r="H24" s="69"/>
      <c r="I24" s="70"/>
      <c r="J24" s="130"/>
      <c r="K24" s="69"/>
      <c r="L24" s="70"/>
      <c r="M24" s="129"/>
      <c r="N24" s="17"/>
      <c r="O24" s="17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29"/>
      <c r="N25" s="17"/>
      <c r="O25" s="17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46.5</v>
      </c>
      <c r="H26" s="21"/>
      <c r="I26" s="28">
        <v>46.5</v>
      </c>
      <c r="J26" s="87">
        <f aca="true" t="shared" si="1" ref="J26:J34">I26/G26*100</f>
        <v>100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46.5</v>
      </c>
      <c r="O26" s="12">
        <f aca="true" t="shared" si="4" ref="O26:O34">I26+L26</f>
        <v>46.5</v>
      </c>
      <c r="P26" s="100">
        <f aca="true" t="shared" si="5" ref="P26:P34">O26/N26*100</f>
        <v>100</v>
      </c>
    </row>
    <row r="27" spans="1:16" s="14" customFormat="1" ht="17.25" customHeight="1">
      <c r="A27" s="19" t="s">
        <v>25</v>
      </c>
      <c r="B27" s="20" t="s">
        <v>26</v>
      </c>
      <c r="C27" s="22">
        <v>162.5</v>
      </c>
      <c r="D27" s="21"/>
      <c r="E27" s="22">
        <v>0</v>
      </c>
      <c r="F27" s="107">
        <f t="shared" si="0"/>
        <v>0</v>
      </c>
      <c r="G27" s="22">
        <v>10.9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70.9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12067.4</v>
      </c>
      <c r="D28" s="21"/>
      <c r="E28" s="22">
        <v>7805.7</v>
      </c>
      <c r="F28" s="106">
        <f t="shared" si="0"/>
        <v>64.68419046356298</v>
      </c>
      <c r="G28" s="22">
        <v>446.6</v>
      </c>
      <c r="H28" s="22"/>
      <c r="I28" s="23">
        <v>321.4</v>
      </c>
      <c r="J28" s="87">
        <f t="shared" si="1"/>
        <v>71.96596506941334</v>
      </c>
      <c r="K28" s="22">
        <v>228.7</v>
      </c>
      <c r="L28" s="23">
        <v>108</v>
      </c>
      <c r="M28" s="91">
        <f t="shared" si="2"/>
        <v>47.22343681679056</v>
      </c>
      <c r="N28" s="12">
        <f t="shared" si="3"/>
        <v>675.3</v>
      </c>
      <c r="O28" s="12">
        <f t="shared" si="4"/>
        <v>429.4</v>
      </c>
      <c r="P28" s="100">
        <f t="shared" si="5"/>
        <v>63.586554124093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633.8</v>
      </c>
      <c r="F29" s="106">
        <f t="shared" si="0"/>
        <v>74.9970417702047</v>
      </c>
      <c r="G29" s="22">
        <v>688.6</v>
      </c>
      <c r="H29" s="21"/>
      <c r="I29" s="23">
        <v>458.1</v>
      </c>
      <c r="J29" s="87">
        <f t="shared" si="1"/>
        <v>66.52628521638107</v>
      </c>
      <c r="K29" s="22">
        <v>156.5</v>
      </c>
      <c r="L29" s="23">
        <v>110.2</v>
      </c>
      <c r="M29" s="91">
        <f t="shared" si="2"/>
        <v>70.41533546325878</v>
      </c>
      <c r="N29" s="12">
        <f t="shared" si="3"/>
        <v>845.1</v>
      </c>
      <c r="O29" s="12">
        <f t="shared" si="4"/>
        <v>568.3000000000001</v>
      </c>
      <c r="P29" s="100">
        <f t="shared" si="5"/>
        <v>67.24647970654361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640.3</v>
      </c>
      <c r="F30" s="106">
        <f t="shared" si="0"/>
        <v>72.48132216436495</v>
      </c>
      <c r="G30" s="22">
        <v>4288.1</v>
      </c>
      <c r="H30" s="21"/>
      <c r="I30" s="23">
        <v>2979.4</v>
      </c>
      <c r="J30" s="87">
        <f t="shared" si="1"/>
        <v>69.48065576828898</v>
      </c>
      <c r="K30" s="22">
        <v>82.5</v>
      </c>
      <c r="L30" s="23">
        <v>24.4</v>
      </c>
      <c r="M30" s="91">
        <f t="shared" si="2"/>
        <v>29.57575757575757</v>
      </c>
      <c r="N30" s="12">
        <f t="shared" si="3"/>
        <v>4370.6</v>
      </c>
      <c r="O30" s="12">
        <f t="shared" si="4"/>
        <v>3003.8</v>
      </c>
      <c r="P30" s="100">
        <f t="shared" si="5"/>
        <v>68.7274058481673</v>
      </c>
    </row>
    <row r="31" spans="1:16" s="14" customFormat="1" ht="22.5">
      <c r="A31" s="19" t="s">
        <v>33</v>
      </c>
      <c r="B31" s="20" t="s">
        <v>34</v>
      </c>
      <c r="C31" s="22">
        <v>31406.5</v>
      </c>
      <c r="D31" s="21"/>
      <c r="E31" s="22">
        <v>14735.3</v>
      </c>
      <c r="F31" s="106">
        <f t="shared" si="0"/>
        <v>46.91799468262939</v>
      </c>
      <c r="G31" s="22">
        <v>3954.2</v>
      </c>
      <c r="H31" s="21"/>
      <c r="I31" s="23">
        <v>2044.3</v>
      </c>
      <c r="J31" s="87">
        <f t="shared" si="1"/>
        <v>51.69945880329776</v>
      </c>
      <c r="K31" s="22">
        <v>6236.4</v>
      </c>
      <c r="L31" s="23">
        <v>5001.2</v>
      </c>
      <c r="M31" s="91">
        <f t="shared" si="2"/>
        <v>80.19370149445193</v>
      </c>
      <c r="N31" s="12">
        <f t="shared" si="3"/>
        <v>10190.599999999999</v>
      </c>
      <c r="O31" s="12">
        <f t="shared" si="4"/>
        <v>7045.5</v>
      </c>
      <c r="P31" s="100">
        <f t="shared" si="5"/>
        <v>69.13724412694052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2281.5</v>
      </c>
      <c r="H32" s="21"/>
      <c r="I32" s="23">
        <v>500.9</v>
      </c>
      <c r="J32" s="87">
        <f t="shared" si="1"/>
        <v>21.95485426254657</v>
      </c>
      <c r="K32" s="22">
        <v>7778.7</v>
      </c>
      <c r="L32" s="23">
        <v>4329</v>
      </c>
      <c r="M32" s="91">
        <f t="shared" si="2"/>
        <v>55.651972694666206</v>
      </c>
      <c r="N32" s="12">
        <f t="shared" si="3"/>
        <v>10060.2</v>
      </c>
      <c r="O32" s="12">
        <f t="shared" si="4"/>
        <v>4829.9</v>
      </c>
      <c r="P32" s="100">
        <f t="shared" si="5"/>
        <v>48.00997992087632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131627.5</v>
      </c>
      <c r="D34" s="22"/>
      <c r="E34" s="22">
        <v>86423.2</v>
      </c>
      <c r="F34" s="106">
        <f t="shared" si="0"/>
        <v>65.65740441776984</v>
      </c>
      <c r="G34" s="72"/>
      <c r="H34" s="72"/>
      <c r="I34" s="72"/>
      <c r="J34" s="87" t="e">
        <f t="shared" si="1"/>
        <v>#DIV/0!</v>
      </c>
      <c r="K34" s="72"/>
      <c r="L34" s="7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77752.8</v>
      </c>
      <c r="D35" s="24">
        <f>D40+D48+D63</f>
        <v>0</v>
      </c>
      <c r="E35" s="24">
        <f>E40+E48+E63+E56</f>
        <v>51625.1</v>
      </c>
      <c r="F35" s="107">
        <f t="shared" si="0"/>
        <v>66.39645131750882</v>
      </c>
      <c r="G35" s="69"/>
      <c r="H35" s="69"/>
      <c r="I35" s="70"/>
      <c r="J35" s="88"/>
      <c r="K35" s="69"/>
      <c r="L35" s="70"/>
      <c r="M35" s="129"/>
      <c r="N35" s="17"/>
      <c r="O35" s="17"/>
      <c r="P35" s="101"/>
    </row>
    <row r="36" spans="1:16" ht="12.75">
      <c r="A36" s="15" t="s">
        <v>42</v>
      </c>
      <c r="B36" s="16"/>
      <c r="C36" s="24">
        <f>C41+C49+C64+C57</f>
        <v>23939.6</v>
      </c>
      <c r="D36" s="24">
        <f>D41+D49+D64</f>
        <v>0</v>
      </c>
      <c r="E36" s="24">
        <f>E41+E49+E64+E57</f>
        <v>16523.899999999998</v>
      </c>
      <c r="F36" s="107">
        <f t="shared" si="0"/>
        <v>69.02329195141105</v>
      </c>
      <c r="G36" s="69"/>
      <c r="H36" s="69"/>
      <c r="I36" s="70"/>
      <c r="J36" s="88"/>
      <c r="K36" s="69"/>
      <c r="L36" s="70"/>
      <c r="M36" s="129"/>
      <c r="N36" s="17"/>
      <c r="O36" s="17"/>
      <c r="P36" s="101"/>
    </row>
    <row r="37" spans="1:16" ht="12.75">
      <c r="A37" s="15" t="s">
        <v>13</v>
      </c>
      <c r="B37" s="16"/>
      <c r="C37" s="24">
        <f>C34-C35-C36</f>
        <v>29935.1</v>
      </c>
      <c r="D37" s="24">
        <f>D34-D35-D36</f>
        <v>0</v>
      </c>
      <c r="E37" s="24">
        <f>E34-E35-E36</f>
        <v>18274.2</v>
      </c>
      <c r="F37" s="107">
        <f t="shared" si="0"/>
        <v>61.04606298291972</v>
      </c>
      <c r="G37" s="69"/>
      <c r="H37" s="69"/>
      <c r="I37" s="70"/>
      <c r="J37" s="88"/>
      <c r="K37" s="69"/>
      <c r="L37" s="70"/>
      <c r="M37" s="129"/>
      <c r="N37" s="17"/>
      <c r="O37" s="17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29"/>
      <c r="N38" s="17"/>
      <c r="O38" s="17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30050.4</v>
      </c>
      <c r="D39" s="21"/>
      <c r="E39" s="21">
        <v>18944.6</v>
      </c>
      <c r="F39" s="106">
        <f aca="true" t="shared" si="6" ref="F39:F71">E39/C39*100</f>
        <v>63.04275483853792</v>
      </c>
      <c r="G39" s="69"/>
      <c r="H39" s="69"/>
      <c r="I39" s="70"/>
      <c r="J39" s="88"/>
      <c r="K39" s="69"/>
      <c r="L39" s="70"/>
      <c r="M39" s="132"/>
      <c r="N39" s="21"/>
      <c r="O39" s="21"/>
      <c r="P39" s="102"/>
    </row>
    <row r="40" spans="1:16" ht="12.75">
      <c r="A40" s="15" t="s">
        <v>46</v>
      </c>
      <c r="B40" s="20"/>
      <c r="C40" s="24">
        <v>15849.6</v>
      </c>
      <c r="D40" s="17"/>
      <c r="E40" s="24">
        <v>10356.8</v>
      </c>
      <c r="F40" s="107">
        <f t="shared" si="6"/>
        <v>65.34423581667676</v>
      </c>
      <c r="G40" s="69"/>
      <c r="H40" s="69"/>
      <c r="I40" s="70"/>
      <c r="J40" s="88"/>
      <c r="K40" s="69"/>
      <c r="L40" s="70"/>
      <c r="M40" s="129"/>
      <c r="N40" s="17"/>
      <c r="O40" s="17"/>
      <c r="P40" s="101"/>
    </row>
    <row r="41" spans="1:16" ht="12.75">
      <c r="A41" s="15" t="s">
        <v>19</v>
      </c>
      <c r="B41" s="20"/>
      <c r="C41" s="17">
        <v>4992.9</v>
      </c>
      <c r="D41" s="17"/>
      <c r="E41" s="24">
        <v>3278.8</v>
      </c>
      <c r="F41" s="107">
        <f t="shared" si="6"/>
        <v>65.66925033547638</v>
      </c>
      <c r="G41" s="69"/>
      <c r="H41" s="69"/>
      <c r="I41" s="70"/>
      <c r="J41" s="88"/>
      <c r="K41" s="69"/>
      <c r="L41" s="70"/>
      <c r="M41" s="129"/>
      <c r="N41" s="17"/>
      <c r="O41" s="17"/>
      <c r="P41" s="101"/>
    </row>
    <row r="42" spans="1:16" ht="12.75">
      <c r="A42" s="15" t="s">
        <v>13</v>
      </c>
      <c r="B42" s="27"/>
      <c r="C42" s="24">
        <f>C39-C40-C41</f>
        <v>9207.900000000001</v>
      </c>
      <c r="D42" s="24">
        <f>D39-D40-D41</f>
        <v>0</v>
      </c>
      <c r="E42" s="24">
        <f>E39-E40-E41</f>
        <v>5308.999999999999</v>
      </c>
      <c r="F42" s="107">
        <f t="shared" si="6"/>
        <v>57.6570119136828</v>
      </c>
      <c r="G42" s="69"/>
      <c r="H42" s="69"/>
      <c r="I42" s="70"/>
      <c r="J42" s="88"/>
      <c r="K42" s="69"/>
      <c r="L42" s="70"/>
      <c r="M42" s="129"/>
      <c r="N42" s="17"/>
      <c r="O42" s="17"/>
      <c r="P42" s="101"/>
    </row>
    <row r="43" spans="1:16" ht="22.5">
      <c r="A43" s="30" t="s">
        <v>86</v>
      </c>
      <c r="B43" s="31"/>
      <c r="C43" s="126">
        <v>10046.1</v>
      </c>
      <c r="D43" s="127"/>
      <c r="E43" s="126">
        <v>6811.1</v>
      </c>
      <c r="F43" s="106">
        <f t="shared" si="6"/>
        <v>67.79844914942117</v>
      </c>
      <c r="G43" s="69"/>
      <c r="H43" s="69"/>
      <c r="I43" s="70"/>
      <c r="J43" s="88"/>
      <c r="K43" s="69"/>
      <c r="L43" s="70"/>
      <c r="M43" s="135"/>
      <c r="N43" s="82"/>
      <c r="O43" s="82"/>
      <c r="P43" s="103"/>
    </row>
    <row r="44" spans="1:16" ht="12.75">
      <c r="A44" s="39" t="s">
        <v>49</v>
      </c>
      <c r="B44" s="40"/>
      <c r="C44" s="41">
        <f>7175.7+311</f>
        <v>7486.7</v>
      </c>
      <c r="D44" s="34"/>
      <c r="E44" s="34">
        <v>5009.7</v>
      </c>
      <c r="F44" s="106">
        <f t="shared" si="6"/>
        <v>66.91466200061443</v>
      </c>
      <c r="G44" s="69"/>
      <c r="H44" s="69"/>
      <c r="I44" s="70"/>
      <c r="J44" s="88"/>
      <c r="K44" s="69"/>
      <c r="L44" s="70"/>
      <c r="M44" s="135"/>
      <c r="N44" s="82"/>
      <c r="O44" s="82"/>
      <c r="P44" s="103"/>
    </row>
    <row r="45" spans="1:16" ht="12.75">
      <c r="A45" s="39" t="s">
        <v>50</v>
      </c>
      <c r="B45" s="40"/>
      <c r="C45" s="41">
        <f>2167.6+93.9</f>
        <v>2261.5</v>
      </c>
      <c r="D45" s="34"/>
      <c r="E45" s="41">
        <v>1599.9</v>
      </c>
      <c r="F45" s="106">
        <f t="shared" si="6"/>
        <v>70.74508069865134</v>
      </c>
      <c r="G45" s="69"/>
      <c r="H45" s="69"/>
      <c r="I45" s="70"/>
      <c r="J45" s="88"/>
      <c r="K45" s="69"/>
      <c r="L45" s="70"/>
      <c r="M45" s="135"/>
      <c r="N45" s="82"/>
      <c r="O45" s="82"/>
      <c r="P45" s="103"/>
    </row>
    <row r="46" spans="1:16" ht="12.75">
      <c r="A46" s="39" t="s">
        <v>13</v>
      </c>
      <c r="B46" s="40"/>
      <c r="C46" s="34">
        <f>C43-C44-C45</f>
        <v>297.90000000000055</v>
      </c>
      <c r="D46" s="34">
        <f>D43-D44-D45</f>
        <v>0</v>
      </c>
      <c r="E46" s="34">
        <f>E43-E44-E45</f>
        <v>201.50000000000045</v>
      </c>
      <c r="F46" s="106">
        <f t="shared" si="6"/>
        <v>67.64014770057068</v>
      </c>
      <c r="G46" s="69"/>
      <c r="H46" s="69"/>
      <c r="I46" s="70"/>
      <c r="J46" s="88"/>
      <c r="K46" s="69"/>
      <c r="L46" s="70"/>
      <c r="M46" s="135"/>
      <c r="N46" s="82"/>
      <c r="O46" s="82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83947.7</v>
      </c>
      <c r="D47" s="21"/>
      <c r="E47" s="22">
        <v>56584.3</v>
      </c>
      <c r="F47" s="106">
        <f t="shared" si="6"/>
        <v>67.40422906166577</v>
      </c>
      <c r="G47" s="69"/>
      <c r="H47" s="69"/>
      <c r="I47" s="70"/>
      <c r="J47" s="88"/>
      <c r="K47" s="69"/>
      <c r="L47" s="70"/>
      <c r="M47" s="132"/>
      <c r="N47" s="21"/>
      <c r="O47" s="21"/>
      <c r="P47" s="102"/>
    </row>
    <row r="48" spans="1:16" ht="12.75">
      <c r="A48" s="15" t="s">
        <v>11</v>
      </c>
      <c r="B48" s="16"/>
      <c r="C48" s="24">
        <v>52365.3</v>
      </c>
      <c r="D48" s="17"/>
      <c r="E48" s="24">
        <v>35664.4</v>
      </c>
      <c r="F48" s="107">
        <f t="shared" si="6"/>
        <v>68.10693340819206</v>
      </c>
      <c r="G48" s="69"/>
      <c r="H48" s="69"/>
      <c r="I48" s="70"/>
      <c r="J48" s="88"/>
      <c r="K48" s="69"/>
      <c r="L48" s="70"/>
      <c r="M48" s="129"/>
      <c r="N48" s="17"/>
      <c r="O48" s="17"/>
      <c r="P48" s="101"/>
    </row>
    <row r="49" spans="1:16" ht="12.75">
      <c r="A49" s="15" t="s">
        <v>19</v>
      </c>
      <c r="B49" s="16"/>
      <c r="C49" s="17">
        <v>16054</v>
      </c>
      <c r="D49" s="17"/>
      <c r="E49" s="24">
        <v>11352.5</v>
      </c>
      <c r="F49" s="107">
        <f t="shared" si="6"/>
        <v>70.71446368506291</v>
      </c>
      <c r="G49" s="69"/>
      <c r="H49" s="69"/>
      <c r="I49" s="70"/>
      <c r="J49" s="88"/>
      <c r="K49" s="69"/>
      <c r="L49" s="70"/>
      <c r="M49" s="129"/>
      <c r="N49" s="17"/>
      <c r="O49" s="17"/>
      <c r="P49" s="101"/>
    </row>
    <row r="50" spans="1:209" ht="12.75">
      <c r="A50" s="15" t="s">
        <v>13</v>
      </c>
      <c r="B50" s="16"/>
      <c r="C50" s="24">
        <f>C47-C48-C49</f>
        <v>15528.399999999994</v>
      </c>
      <c r="D50" s="24">
        <f>D47-D48-D49</f>
        <v>0</v>
      </c>
      <c r="E50" s="24">
        <f>E47-E48-E49</f>
        <v>9567.400000000001</v>
      </c>
      <c r="F50" s="106">
        <f t="shared" si="6"/>
        <v>61.61227170861135</v>
      </c>
      <c r="G50" s="69"/>
      <c r="H50" s="69"/>
      <c r="I50" s="70"/>
      <c r="J50" s="88"/>
      <c r="K50" s="69"/>
      <c r="L50" s="70"/>
      <c r="M50" s="135"/>
      <c r="N50" s="82"/>
      <c r="O50" s="82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f>56812+864</f>
        <v>57676</v>
      </c>
      <c r="D51" s="127"/>
      <c r="E51" s="126">
        <v>38817.1</v>
      </c>
      <c r="F51" s="106">
        <f t="shared" si="6"/>
        <v>67.30199736458839</v>
      </c>
      <c r="G51" s="45"/>
      <c r="H51" s="45"/>
      <c r="I51" s="74"/>
      <c r="J51" s="88"/>
      <c r="K51" s="45"/>
      <c r="L51" s="74"/>
      <c r="M51" s="136"/>
      <c r="N51" s="83"/>
      <c r="O51" s="83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f>42774.3+295.2</f>
        <v>43069.5</v>
      </c>
      <c r="D52" s="34"/>
      <c r="E52" s="34">
        <v>29109.2</v>
      </c>
      <c r="F52" s="107">
        <f t="shared" si="6"/>
        <v>67.58657518661698</v>
      </c>
      <c r="G52" s="45"/>
      <c r="H52" s="45"/>
      <c r="I52" s="74"/>
      <c r="J52" s="88"/>
      <c r="K52" s="45"/>
      <c r="L52" s="74"/>
      <c r="M52" s="135"/>
      <c r="N52" s="84"/>
      <c r="O52" s="84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f>12917.1+190</f>
        <v>13107.1</v>
      </c>
      <c r="D53" s="34"/>
      <c r="E53" s="41">
        <v>9120.2</v>
      </c>
      <c r="F53" s="107">
        <f t="shared" si="6"/>
        <v>69.58213487346553</v>
      </c>
      <c r="G53" s="45"/>
      <c r="H53" s="45"/>
      <c r="I53" s="74"/>
      <c r="J53" s="88"/>
      <c r="K53" s="45"/>
      <c r="L53" s="74"/>
      <c r="M53" s="135"/>
      <c r="N53" s="84"/>
      <c r="O53" s="84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1499.3999999999996</v>
      </c>
      <c r="D54" s="34">
        <f>D51-D52-D53</f>
        <v>0</v>
      </c>
      <c r="E54" s="34">
        <f>E51-E52-E53</f>
        <v>587.6999999999971</v>
      </c>
      <c r="F54" s="107">
        <f t="shared" si="6"/>
        <v>39.19567827130834</v>
      </c>
      <c r="G54" s="45"/>
      <c r="H54" s="45"/>
      <c r="I54" s="74"/>
      <c r="J54" s="88"/>
      <c r="K54" s="45"/>
      <c r="L54" s="74"/>
      <c r="M54" s="135"/>
      <c r="N54" s="84"/>
      <c r="O54" s="84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16073.5</v>
      </c>
      <c r="D55" s="33"/>
      <c r="E55" s="33">
        <v>9762.4</v>
      </c>
      <c r="F55" s="106">
        <f t="shared" si="6"/>
        <v>60.735994027436455</v>
      </c>
      <c r="G55" s="45"/>
      <c r="H55" s="45"/>
      <c r="I55" s="74"/>
      <c r="J55" s="88"/>
      <c r="K55" s="45"/>
      <c r="L55" s="74"/>
      <c r="M55" s="135"/>
      <c r="N55" s="116"/>
      <c r="O55" s="11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8919.4</v>
      </c>
      <c r="D56" s="34"/>
      <c r="E56" s="34">
        <v>5218.8</v>
      </c>
      <c r="F56" s="106">
        <f t="shared" si="6"/>
        <v>58.51066215216271</v>
      </c>
      <c r="G56" s="45"/>
      <c r="H56" s="45"/>
      <c r="I56" s="74"/>
      <c r="J56" s="88"/>
      <c r="K56" s="45"/>
      <c r="L56" s="74"/>
      <c r="M56" s="135"/>
      <c r="N56" s="116"/>
      <c r="O56" s="11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2703.1</v>
      </c>
      <c r="D57" s="34"/>
      <c r="E57" s="34">
        <v>1765.3</v>
      </c>
      <c r="F57" s="106">
        <f t="shared" si="6"/>
        <v>65.30649994450816</v>
      </c>
      <c r="G57" s="45"/>
      <c r="H57" s="45"/>
      <c r="I57" s="74"/>
      <c r="J57" s="88"/>
      <c r="K57" s="45"/>
      <c r="L57" s="74"/>
      <c r="M57" s="135"/>
      <c r="N57" s="116"/>
      <c r="O57" s="11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4451</v>
      </c>
      <c r="D58" s="34">
        <f>D55-D56-D57</f>
        <v>0</v>
      </c>
      <c r="E58" s="34">
        <f>E55-E56-E57</f>
        <v>2778.2999999999993</v>
      </c>
      <c r="F58" s="106">
        <f t="shared" si="6"/>
        <v>62.41968097056839</v>
      </c>
      <c r="G58" s="45"/>
      <c r="H58" s="45"/>
      <c r="I58" s="74"/>
      <c r="J58" s="88"/>
      <c r="K58" s="45"/>
      <c r="L58" s="74"/>
      <c r="M58" s="135"/>
      <c r="N58" s="116"/>
      <c r="O58" s="11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741.6</v>
      </c>
      <c r="D60" s="33"/>
      <c r="E60" s="32">
        <v>613.4</v>
      </c>
      <c r="F60" s="106">
        <f t="shared" si="6"/>
        <v>82.71305285868392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741.6</v>
      </c>
      <c r="D61" s="41">
        <f>D60</f>
        <v>0</v>
      </c>
      <c r="E61" s="41">
        <f>E60</f>
        <v>613.4</v>
      </c>
      <c r="F61" s="107">
        <f t="shared" si="6"/>
        <v>82.71305285868392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814.3</v>
      </c>
      <c r="D62" s="33"/>
      <c r="E62" s="33">
        <v>518.6</v>
      </c>
      <c r="F62" s="106">
        <f t="shared" si="6"/>
        <v>63.686601989438785</v>
      </c>
      <c r="G62" s="45"/>
      <c r="H62" s="45"/>
      <c r="I62" s="74"/>
      <c r="J62" s="145"/>
      <c r="K62" s="45"/>
      <c r="L62" s="74"/>
      <c r="M62" s="96"/>
      <c r="N62" s="83"/>
      <c r="O62" s="83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618.5</v>
      </c>
      <c r="D63" s="34"/>
      <c r="E63" s="41">
        <v>385.1</v>
      </c>
      <c r="F63" s="107">
        <f t="shared" si="6"/>
        <v>62.26354082457559</v>
      </c>
      <c r="G63" s="45"/>
      <c r="H63" s="45"/>
      <c r="I63" s="74"/>
      <c r="J63" s="146"/>
      <c r="K63" s="45"/>
      <c r="L63" s="74"/>
      <c r="M63" s="143"/>
      <c r="N63" s="84"/>
      <c r="O63" s="84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189.6</v>
      </c>
      <c r="D64" s="34"/>
      <c r="E64" s="41">
        <v>127.3</v>
      </c>
      <c r="F64" s="107">
        <f t="shared" si="6"/>
        <v>67.14135021097046</v>
      </c>
      <c r="G64" s="45"/>
      <c r="H64" s="45"/>
      <c r="I64" s="74"/>
      <c r="J64" s="146"/>
      <c r="K64" s="45"/>
      <c r="L64" s="74"/>
      <c r="M64" s="143"/>
      <c r="N64" s="84"/>
      <c r="O64" s="84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6.19999999999996</v>
      </c>
      <c r="D65" s="41">
        <f>D62-D63-D64</f>
        <v>0</v>
      </c>
      <c r="E65" s="41">
        <f>E62-E63-E64</f>
        <v>6.200000000000003</v>
      </c>
      <c r="F65" s="107">
        <f t="shared" si="6"/>
        <v>100.00000000000068</v>
      </c>
      <c r="G65" s="45"/>
      <c r="H65" s="45"/>
      <c r="I65" s="74"/>
      <c r="J65" s="146"/>
      <c r="K65" s="45"/>
      <c r="L65" s="74"/>
      <c r="M65" s="143"/>
      <c r="N65" s="84"/>
      <c r="O65" s="84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30820</v>
      </c>
      <c r="D66" s="21"/>
      <c r="E66" s="22">
        <v>21228</v>
      </c>
      <c r="F66" s="106">
        <f t="shared" si="6"/>
        <v>68.87735236859183</v>
      </c>
      <c r="G66" s="22">
        <v>5.9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10.9</v>
      </c>
      <c r="O66" s="12">
        <f>I66+L66</f>
        <v>3</v>
      </c>
      <c r="P66" s="100">
        <f>O66/N66*100</f>
        <v>27.522935779816514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12308.6</v>
      </c>
      <c r="F67" s="107">
        <f t="shared" si="6"/>
        <v>69.9654396216548</v>
      </c>
      <c r="G67" s="17"/>
      <c r="H67" s="17"/>
      <c r="I67" s="18"/>
      <c r="J67" s="91"/>
      <c r="K67" s="17"/>
      <c r="L67" s="18"/>
      <c r="M67" s="142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4074.6</v>
      </c>
      <c r="F68" s="107">
        <f t="shared" si="6"/>
        <v>76.89230246645657</v>
      </c>
      <c r="G68" s="17"/>
      <c r="H68" s="17"/>
      <c r="I68" s="18"/>
      <c r="J68" s="91"/>
      <c r="K68" s="17"/>
      <c r="L68" s="18"/>
      <c r="M68" s="142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7928.499999999998</v>
      </c>
      <c r="D69" s="24">
        <f>D66-D67-D68</f>
        <v>0</v>
      </c>
      <c r="E69" s="24">
        <f>E66-E67-E68</f>
        <v>4844.799999999999</v>
      </c>
      <c r="F69" s="107">
        <f t="shared" si="6"/>
        <v>61.106136091316145</v>
      </c>
      <c r="G69" s="24">
        <f>G66-I70</f>
        <v>5.9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10.9</v>
      </c>
      <c r="O69" s="12">
        <f>I69+L69</f>
        <v>3</v>
      </c>
      <c r="P69" s="100">
        <f>O69/N69*100</f>
        <v>27.522935779816514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11</v>
      </c>
      <c r="F70" s="107">
        <f t="shared" si="6"/>
        <v>40.74074074074074</v>
      </c>
      <c r="G70" s="71"/>
      <c r="H70" s="71"/>
      <c r="I70" s="73"/>
      <c r="J70" s="90"/>
      <c r="K70" s="71"/>
      <c r="L70" s="73"/>
      <c r="M70" s="132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21932.9</v>
      </c>
      <c r="D71" s="22"/>
      <c r="E71" s="22">
        <v>14626.1</v>
      </c>
      <c r="F71" s="106">
        <f t="shared" si="6"/>
        <v>66.6856640024803</v>
      </c>
      <c r="G71" s="22">
        <v>961.6</v>
      </c>
      <c r="H71" s="22"/>
      <c r="I71" s="22">
        <v>590</v>
      </c>
      <c r="J71" s="91">
        <f>I71/G71*100</f>
        <v>61.356073211314474</v>
      </c>
      <c r="K71" s="22">
        <v>110</v>
      </c>
      <c r="L71" s="22">
        <v>73</v>
      </c>
      <c r="M71" s="91">
        <f>L71/K71*100</f>
        <v>66.36363636363637</v>
      </c>
      <c r="N71" s="12">
        <f>G71+K71</f>
        <v>1071.6</v>
      </c>
      <c r="O71" s="12">
        <f>I71+L71</f>
        <v>663</v>
      </c>
      <c r="P71" s="100">
        <f>O71/N71*100</f>
        <v>61.870100783874584</v>
      </c>
    </row>
    <row r="72" spans="1:16" ht="12.75">
      <c r="A72" s="15" t="s">
        <v>8</v>
      </c>
      <c r="B72" s="16"/>
      <c r="C72" s="69"/>
      <c r="D72" s="69"/>
      <c r="E72" s="69"/>
      <c r="F72" s="108"/>
      <c r="G72" s="131"/>
      <c r="H72" s="131"/>
      <c r="I72" s="138"/>
      <c r="J72" s="90"/>
      <c r="K72" s="131"/>
      <c r="L72" s="138"/>
      <c r="M72" s="142"/>
      <c r="N72" s="17"/>
      <c r="O72" s="17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554.7</v>
      </c>
      <c r="F73" s="107">
        <f aca="true" t="shared" si="7" ref="F73:F80">E73/C73*100</f>
        <v>93.96916821954939</v>
      </c>
      <c r="G73" s="24">
        <v>961.6</v>
      </c>
      <c r="H73" s="24"/>
      <c r="I73" s="26">
        <v>590</v>
      </c>
      <c r="J73" s="92">
        <f>I73/G73*100</f>
        <v>61.356073211314474</v>
      </c>
      <c r="K73" s="24">
        <v>110</v>
      </c>
      <c r="L73" s="26">
        <v>73</v>
      </c>
      <c r="M73" s="91">
        <f>L73/K73*100</f>
        <v>66.36363636363637</v>
      </c>
      <c r="N73" s="12">
        <f>G73+K73</f>
        <v>1071.6</v>
      </c>
      <c r="O73" s="12">
        <f>I73+L73</f>
        <v>663</v>
      </c>
      <c r="P73" s="100">
        <f>O73/N73*100</f>
        <v>61.870100783874584</v>
      </c>
    </row>
    <row r="74" spans="1:16" ht="12.75">
      <c r="A74" s="15" t="s">
        <v>67</v>
      </c>
      <c r="B74" s="16" t="s">
        <v>68</v>
      </c>
      <c r="C74" s="24">
        <v>8791</v>
      </c>
      <c r="D74" s="17"/>
      <c r="E74" s="24">
        <v>7043.9</v>
      </c>
      <c r="F74" s="107">
        <f t="shared" si="7"/>
        <v>80.1262654988056</v>
      </c>
      <c r="G74" s="24"/>
      <c r="H74" s="24"/>
      <c r="I74" s="26"/>
      <c r="J74" s="92"/>
      <c r="K74" s="24"/>
      <c r="L74" s="26"/>
      <c r="M74" s="90"/>
      <c r="N74" s="12"/>
      <c r="O74" s="12"/>
      <c r="P74" s="100"/>
    </row>
    <row r="75" spans="1:16" ht="12.75">
      <c r="A75" s="15" t="s">
        <v>69</v>
      </c>
      <c r="B75" s="16" t="s">
        <v>70</v>
      </c>
      <c r="C75" s="24">
        <v>12551.6</v>
      </c>
      <c r="D75" s="17"/>
      <c r="E75" s="24">
        <v>7027.5</v>
      </c>
      <c r="F75" s="107">
        <f t="shared" si="7"/>
        <v>55.98887791197935</v>
      </c>
      <c r="G75" s="24"/>
      <c r="H75" s="24"/>
      <c r="I75" s="26"/>
      <c r="J75" s="92"/>
      <c r="K75" s="24"/>
      <c r="L75" s="26"/>
      <c r="M75" s="91"/>
      <c r="N75" s="12"/>
      <c r="O75" s="1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57.9</v>
      </c>
      <c r="F76" s="106">
        <f t="shared" si="7"/>
        <v>68.43971631205675</v>
      </c>
      <c r="G76" s="22">
        <v>694.3</v>
      </c>
      <c r="H76" s="22"/>
      <c r="I76" s="23">
        <v>5.2</v>
      </c>
      <c r="J76" s="91">
        <f>I76/G76*100</f>
        <v>0.7489557828028232</v>
      </c>
      <c r="K76" s="22"/>
      <c r="L76" s="23"/>
      <c r="M76" s="91" t="e">
        <f>L76/K76*100</f>
        <v>#DIV/0!</v>
      </c>
      <c r="N76" s="12">
        <f>G76+K76</f>
        <v>694.3</v>
      </c>
      <c r="O76" s="12">
        <f>I76+L76</f>
        <v>5.2</v>
      </c>
      <c r="P76" s="100">
        <f>O76/N76*100</f>
        <v>0.7489557828028232</v>
      </c>
    </row>
    <row r="77" spans="1:16" ht="12.75">
      <c r="A77" s="51" t="s">
        <v>73</v>
      </c>
      <c r="B77" s="20" t="s">
        <v>74</v>
      </c>
      <c r="C77" s="22">
        <v>749.8</v>
      </c>
      <c r="D77" s="22"/>
      <c r="E77" s="22">
        <v>426.4</v>
      </c>
      <c r="F77" s="106">
        <f t="shared" si="7"/>
        <v>56.86849826620433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14367.5</v>
      </c>
      <c r="D78" s="52"/>
      <c r="E78" s="13">
        <v>9410.3</v>
      </c>
      <c r="F78" s="106">
        <f t="shared" si="7"/>
        <v>65.4971289368366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79"/>
      <c r="D79" s="79"/>
      <c r="E79" s="79"/>
      <c r="F79" s="141" t="e">
        <f t="shared" si="7"/>
        <v>#DIV/0!</v>
      </c>
      <c r="G79" s="79"/>
      <c r="H79" s="79"/>
      <c r="I79" s="80"/>
      <c r="J79" s="94" t="e">
        <f>I79/G79*100</f>
        <v>#DIV/0!</v>
      </c>
      <c r="K79" s="79"/>
      <c r="L79" s="80"/>
      <c r="M79" s="97" t="e">
        <f>L79/K79*100</f>
        <v>#DIV/0!</v>
      </c>
      <c r="N79" s="86">
        <f>G79+K79</f>
        <v>0</v>
      </c>
      <c r="O79" s="86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269410.9</v>
      </c>
      <c r="D80" s="58">
        <f>D78+D77+D76+D71+D70+D66+D34+D33+D32+D31+D30+D29+D7</f>
        <v>0</v>
      </c>
      <c r="E80" s="58">
        <f>E78+E77+E76+E71+E70+E66+E34+E33+E32+E31+E30+E29+E7</f>
        <v>170877.19999999995</v>
      </c>
      <c r="F80" s="109">
        <f t="shared" si="7"/>
        <v>63.426238507796064</v>
      </c>
      <c r="G80" s="58">
        <f>G78+G77+G76+G71+G70+G66+G59+G34+G33+G32+G31+G30+G29+G7</f>
        <v>24198</v>
      </c>
      <c r="H80" s="58">
        <f>H78+H77+H76+H71+H70+H66+H34+H33+H32+H31+H30+H29+H7</f>
        <v>0</v>
      </c>
      <c r="I80" s="58">
        <f>I78+I77+I76+I71+I70+I66+I59+I34+I33+I32+I31+I30+I29+I7</f>
        <v>14619.9</v>
      </c>
      <c r="J80" s="95">
        <f>I80/G80*100</f>
        <v>60.417803124225145</v>
      </c>
      <c r="K80" s="58">
        <f>K78+K77+K76+K71+K70+K66+K59+K34+K33+K32+K31+K30+K29+K7</f>
        <v>17518.399999999998</v>
      </c>
      <c r="L80" s="85">
        <f>L78+L77+L76+L71+L70+L66+L34+L33+L32+L31+L30+L29+L7</f>
        <v>11548.5</v>
      </c>
      <c r="M80" s="98">
        <f>L80/K80*100</f>
        <v>65.92211617499316</v>
      </c>
      <c r="N80" s="59">
        <f>G80+K80</f>
        <v>41716.399999999994</v>
      </c>
      <c r="O80" s="113">
        <f>I80+L80</f>
        <v>26168.4</v>
      </c>
      <c r="P80" s="115">
        <f>O80/N80*100</f>
        <v>62.729286323843866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A144"/>
  <sheetViews>
    <sheetView tabSelected="1" workbookViewId="0" topLeftCell="A1">
      <pane ySplit="6" topLeftCell="BM31" activePane="bottomLeft" state="frozen"/>
      <selection pane="topLeft" activeCell="A1" sqref="A1"/>
      <selection pane="bottomLeft" activeCell="R38" sqref="R38"/>
    </sheetView>
  </sheetViews>
  <sheetFormatPr defaultColWidth="9.00390625" defaultRowHeight="12.75"/>
  <cols>
    <col min="1" max="1" width="27.875" style="66" customWidth="1"/>
    <col min="2" max="2" width="5.00390625" style="67" customWidth="1"/>
    <col min="3" max="3" width="8.375" style="68" customWidth="1"/>
    <col min="4" max="4" width="8.875" style="68" hidden="1" customWidth="1"/>
    <col min="5" max="5" width="8.625" style="68" customWidth="1"/>
    <col min="6" max="7" width="8.25390625" style="68" customWidth="1"/>
    <col min="8" max="8" width="8.75390625" style="68" hidden="1" customWidth="1"/>
    <col min="9" max="9" width="8.75390625" style="68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 customHeight="1">
      <c r="A3" s="152" t="s">
        <v>105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53"/>
      <c r="B5" s="155"/>
      <c r="C5" s="159" t="s">
        <v>1</v>
      </c>
      <c r="D5" s="160"/>
      <c r="E5" s="160"/>
      <c r="F5" s="161"/>
      <c r="G5" s="157" t="s">
        <v>82</v>
      </c>
      <c r="H5" s="158"/>
      <c r="I5" s="158"/>
      <c r="J5" s="158"/>
      <c r="K5" s="147" t="s">
        <v>81</v>
      </c>
      <c r="L5" s="148"/>
      <c r="M5" s="148"/>
      <c r="N5" s="149" t="s">
        <v>83</v>
      </c>
      <c r="O5" s="150"/>
      <c r="P5" s="151"/>
    </row>
    <row r="6" spans="1:16" s="9" customFormat="1" ht="50.25" customHeight="1" thickBot="1">
      <c r="A6" s="154"/>
      <c r="B6" s="156"/>
      <c r="C6" s="6" t="s">
        <v>2</v>
      </c>
      <c r="D6" s="7" t="s">
        <v>3</v>
      </c>
      <c r="E6" s="7" t="s">
        <v>106</v>
      </c>
      <c r="F6" s="105" t="s">
        <v>4</v>
      </c>
      <c r="G6" s="7" t="s">
        <v>5</v>
      </c>
      <c r="H6" s="7" t="s">
        <v>3</v>
      </c>
      <c r="I6" s="8" t="s">
        <v>106</v>
      </c>
      <c r="J6" s="76" t="s">
        <v>4</v>
      </c>
      <c r="K6" s="77" t="s">
        <v>5</v>
      </c>
      <c r="L6" s="78" t="s">
        <v>106</v>
      </c>
      <c r="M6" s="76" t="s">
        <v>4</v>
      </c>
      <c r="N6" s="77" t="s">
        <v>5</v>
      </c>
      <c r="O6" s="81" t="s">
        <v>106</v>
      </c>
      <c r="P6" s="99" t="s">
        <v>4</v>
      </c>
    </row>
    <row r="7" spans="1:16" s="14" customFormat="1" ht="12.75">
      <c r="A7" s="10" t="s">
        <v>6</v>
      </c>
      <c r="B7" s="11" t="s">
        <v>7</v>
      </c>
      <c r="C7" s="12">
        <f>C9+C13+C17+C21+C26+C27+C28+C22</f>
        <v>36745.100000000006</v>
      </c>
      <c r="D7" s="12">
        <f>D9+D13+D17+D21+D26+D27+D28+D22</f>
        <v>0</v>
      </c>
      <c r="E7" s="12">
        <f>E9+E13+E17+E21+E26+E27+E28+E22</f>
        <v>25440.199999999997</v>
      </c>
      <c r="F7" s="106">
        <f>E7/C7*100</f>
        <v>69.23426524897195</v>
      </c>
      <c r="G7" s="12">
        <f>G9+G13+G17+G21+G26+G27+G28+G22</f>
        <v>11583.299999999997</v>
      </c>
      <c r="H7" s="12">
        <f>H9+H13+H17+H21+H26+H27+H28+H22</f>
        <v>0</v>
      </c>
      <c r="I7" s="12">
        <f>I9+I13+I17+I21+I26+I27+I28+I22</f>
        <v>8885.800000000001</v>
      </c>
      <c r="J7" s="87">
        <f>I7/G7*100</f>
        <v>76.71216320046966</v>
      </c>
      <c r="K7" s="12">
        <f>K9+K13+K17+K21+K26+K27+K28+K22</f>
        <v>3149.3</v>
      </c>
      <c r="L7" s="12">
        <f>L9+L13+L17+L21+L26+L27+L28+L22</f>
        <v>2180.1</v>
      </c>
      <c r="M7" s="87">
        <f>L7/K7*100</f>
        <v>69.22490712221763</v>
      </c>
      <c r="N7" s="12">
        <f>G7+K7</f>
        <v>14732.599999999999</v>
      </c>
      <c r="O7" s="12">
        <f>I7+L7</f>
        <v>11065.900000000001</v>
      </c>
      <c r="P7" s="100">
        <f>O7/N7*100</f>
        <v>75.11165714130568</v>
      </c>
    </row>
    <row r="8" spans="1:16" ht="12.75">
      <c r="A8" s="15" t="s">
        <v>8</v>
      </c>
      <c r="B8" s="16"/>
      <c r="C8" s="69"/>
      <c r="D8" s="69"/>
      <c r="E8" s="69"/>
      <c r="F8" s="128"/>
      <c r="G8" s="17"/>
      <c r="H8" s="17"/>
      <c r="I8" s="18"/>
      <c r="J8" s="87"/>
      <c r="K8" s="17"/>
      <c r="L8" s="18"/>
      <c r="M8" s="119"/>
      <c r="N8" s="17"/>
      <c r="O8" s="17"/>
      <c r="P8" s="101"/>
    </row>
    <row r="9" spans="1:16" s="14" customFormat="1" ht="21.75" customHeight="1">
      <c r="A9" s="19" t="s">
        <v>9</v>
      </c>
      <c r="B9" s="20" t="s">
        <v>10</v>
      </c>
      <c r="C9" s="21">
        <v>903.7</v>
      </c>
      <c r="D9" s="21"/>
      <c r="E9" s="21">
        <v>607.8</v>
      </c>
      <c r="F9" s="106">
        <f aca="true" t="shared" si="0" ref="F9:F37">E9/C9*100</f>
        <v>67.25683301980744</v>
      </c>
      <c r="G9" s="22">
        <v>3982.7</v>
      </c>
      <c r="H9" s="22"/>
      <c r="I9" s="22">
        <v>3231.3</v>
      </c>
      <c r="J9" s="89">
        <f>I9/G9*100</f>
        <v>81.13340196349212</v>
      </c>
      <c r="K9" s="22">
        <v>504.3</v>
      </c>
      <c r="L9" s="22">
        <v>390.9</v>
      </c>
      <c r="M9" s="91">
        <f>L9/K9*100</f>
        <v>77.51338488994645</v>
      </c>
      <c r="N9" s="12">
        <f>G9+K9</f>
        <v>4487</v>
      </c>
      <c r="O9" s="12">
        <f>I9+L9</f>
        <v>3622.2000000000003</v>
      </c>
      <c r="P9" s="100">
        <f>O9/N9*100</f>
        <v>80.72654334744819</v>
      </c>
    </row>
    <row r="10" spans="1:16" ht="12.75">
      <c r="A10" s="15" t="s">
        <v>11</v>
      </c>
      <c r="B10" s="16"/>
      <c r="C10" s="17">
        <v>694.1</v>
      </c>
      <c r="D10" s="17"/>
      <c r="E10" s="24">
        <v>484.3</v>
      </c>
      <c r="F10" s="107">
        <f t="shared" si="0"/>
        <v>69.7738078086731</v>
      </c>
      <c r="G10" s="24">
        <v>3071.9</v>
      </c>
      <c r="H10" s="17"/>
      <c r="I10" s="26">
        <v>2521.4</v>
      </c>
      <c r="J10" s="89">
        <f>I10/G10*100</f>
        <v>82.07949477522055</v>
      </c>
      <c r="K10" s="24">
        <v>387.3</v>
      </c>
      <c r="L10" s="26">
        <v>306.9</v>
      </c>
      <c r="M10" s="91">
        <f>L10/K10*100</f>
        <v>79.24089852827265</v>
      </c>
      <c r="N10" s="25">
        <f>G10+K10</f>
        <v>3459.2000000000003</v>
      </c>
      <c r="O10" s="25">
        <f>I10+L10</f>
        <v>2828.3</v>
      </c>
      <c r="P10" s="100">
        <f>O10/N10*100</f>
        <v>81.76167900092507</v>
      </c>
    </row>
    <row r="11" spans="1:16" ht="12.75">
      <c r="A11" s="15" t="s">
        <v>12</v>
      </c>
      <c r="B11" s="16"/>
      <c r="C11" s="17">
        <v>209.6</v>
      </c>
      <c r="D11" s="17"/>
      <c r="E11" s="24">
        <v>123.5</v>
      </c>
      <c r="F11" s="107">
        <f t="shared" si="0"/>
        <v>58.92175572519084</v>
      </c>
      <c r="G11" s="17">
        <v>910.8</v>
      </c>
      <c r="H11" s="17"/>
      <c r="I11" s="26">
        <v>709.9</v>
      </c>
      <c r="J11" s="89">
        <f>I11/G11*100</f>
        <v>77.94246815985947</v>
      </c>
      <c r="K11" s="17">
        <v>117</v>
      </c>
      <c r="L11" s="26">
        <v>84</v>
      </c>
      <c r="M11" s="91">
        <f>L11/K11*100</f>
        <v>71.7948717948718</v>
      </c>
      <c r="N11" s="25">
        <f>G11+K11</f>
        <v>1027.8</v>
      </c>
      <c r="O11" s="25">
        <f>I11+L11</f>
        <v>793.9</v>
      </c>
      <c r="P11" s="100">
        <f>O11/N11*100</f>
        <v>77.24265421288189</v>
      </c>
    </row>
    <row r="12" spans="1:16" ht="12.75">
      <c r="A12" s="15" t="s">
        <v>13</v>
      </c>
      <c r="B12" s="16"/>
      <c r="C12" s="24">
        <f>C9-C10-C11</f>
        <v>0</v>
      </c>
      <c r="D12" s="24">
        <f>D9-D10-D11</f>
        <v>0</v>
      </c>
      <c r="E12" s="24">
        <f>E9-E10-E11</f>
        <v>0</v>
      </c>
      <c r="F12" s="107" t="e">
        <f t="shared" si="0"/>
        <v>#DIV/0!</v>
      </c>
      <c r="G12" s="24">
        <f>G9-G10-G11</f>
        <v>0</v>
      </c>
      <c r="H12" s="24">
        <f>H9-H10-H11</f>
        <v>0</v>
      </c>
      <c r="I12" s="24">
        <f>I9-I10-I11</f>
        <v>0</v>
      </c>
      <c r="J12" s="89" t="e">
        <f>I12/G12*100</f>
        <v>#DIV/0!</v>
      </c>
      <c r="K12" s="24">
        <f>K9-K10-K11</f>
        <v>0</v>
      </c>
      <c r="L12" s="24">
        <f>L9-L10-L11</f>
        <v>0</v>
      </c>
      <c r="M12" s="92" t="e">
        <f>L12/K12*100</f>
        <v>#DIV/0!</v>
      </c>
      <c r="N12" s="25">
        <f>G12+K12</f>
        <v>0</v>
      </c>
      <c r="O12" s="25">
        <f>I12+L12</f>
        <v>0</v>
      </c>
      <c r="P12" s="100" t="e">
        <f>O12/N12*100</f>
        <v>#DIV/0!</v>
      </c>
    </row>
    <row r="13" spans="1:16" s="14" customFormat="1" ht="54.75" customHeight="1">
      <c r="A13" s="19" t="s">
        <v>14</v>
      </c>
      <c r="B13" s="20" t="s">
        <v>15</v>
      </c>
      <c r="C13" s="22">
        <v>10.5</v>
      </c>
      <c r="D13" s="22"/>
      <c r="E13" s="22">
        <v>0</v>
      </c>
      <c r="F13" s="106">
        <f t="shared" si="0"/>
        <v>0</v>
      </c>
      <c r="G13" s="69"/>
      <c r="H13" s="69"/>
      <c r="I13" s="70"/>
      <c r="J13" s="88"/>
      <c r="K13" s="69"/>
      <c r="L13" s="70"/>
      <c r="M13" s="132"/>
      <c r="N13" s="21"/>
      <c r="O13" s="21"/>
      <c r="P13" s="102"/>
    </row>
    <row r="14" spans="1:16" s="14" customFormat="1" ht="14.25" customHeight="1">
      <c r="A14" s="15" t="s">
        <v>11</v>
      </c>
      <c r="B14" s="20"/>
      <c r="C14" s="24"/>
      <c r="D14" s="24"/>
      <c r="E14" s="24"/>
      <c r="F14" s="107" t="e">
        <f t="shared" si="0"/>
        <v>#DIV/0!</v>
      </c>
      <c r="G14" s="69"/>
      <c r="H14" s="69"/>
      <c r="I14" s="70"/>
      <c r="J14" s="88"/>
      <c r="K14" s="69"/>
      <c r="L14" s="70"/>
      <c r="M14" s="132"/>
      <c r="N14" s="71"/>
      <c r="O14" s="71"/>
      <c r="P14" s="102"/>
    </row>
    <row r="15" spans="1:16" s="14" customFormat="1" ht="14.25" customHeight="1">
      <c r="A15" s="15" t="s">
        <v>12</v>
      </c>
      <c r="B15" s="20"/>
      <c r="C15" s="24"/>
      <c r="D15" s="24"/>
      <c r="E15" s="24"/>
      <c r="F15" s="107" t="e">
        <f t="shared" si="0"/>
        <v>#DIV/0!</v>
      </c>
      <c r="G15" s="69"/>
      <c r="H15" s="69"/>
      <c r="I15" s="70"/>
      <c r="J15" s="88"/>
      <c r="K15" s="69"/>
      <c r="L15" s="70"/>
      <c r="M15" s="132"/>
      <c r="N15" s="71"/>
      <c r="O15" s="71"/>
      <c r="P15" s="102"/>
    </row>
    <row r="16" spans="1:16" s="14" customFormat="1" ht="14.25" customHeight="1">
      <c r="A16" s="15" t="s">
        <v>13</v>
      </c>
      <c r="B16" s="20"/>
      <c r="C16" s="24">
        <f>C13-C14-C15</f>
        <v>10.5</v>
      </c>
      <c r="D16" s="24">
        <f>D13-D14-D15</f>
        <v>0</v>
      </c>
      <c r="E16" s="24">
        <f>E13-E14-E15</f>
        <v>0</v>
      </c>
      <c r="F16" s="107">
        <f t="shared" si="0"/>
        <v>0</v>
      </c>
      <c r="G16" s="69"/>
      <c r="H16" s="69"/>
      <c r="I16" s="69"/>
      <c r="J16" s="88"/>
      <c r="K16" s="69"/>
      <c r="L16" s="69"/>
      <c r="M16" s="132"/>
      <c r="N16" s="71"/>
      <c r="O16" s="71"/>
      <c r="P16" s="102"/>
    </row>
    <row r="17" spans="1:16" s="14" customFormat="1" ht="42" customHeight="1">
      <c r="A17" s="19" t="s">
        <v>16</v>
      </c>
      <c r="B17" s="20" t="s">
        <v>17</v>
      </c>
      <c r="C17" s="22">
        <v>23074</v>
      </c>
      <c r="D17" s="21"/>
      <c r="E17" s="21">
        <v>15575.7</v>
      </c>
      <c r="F17" s="106">
        <f t="shared" si="0"/>
        <v>67.50325041171882</v>
      </c>
      <c r="G17" s="22">
        <v>7052.1</v>
      </c>
      <c r="H17" s="21"/>
      <c r="I17" s="23">
        <v>5286.6</v>
      </c>
      <c r="J17" s="87">
        <f>I17/G17*100</f>
        <v>74.96490407112775</v>
      </c>
      <c r="K17" s="32">
        <v>2356.3</v>
      </c>
      <c r="L17" s="48">
        <v>1669.3</v>
      </c>
      <c r="M17" s="91">
        <f>L17/K17*100</f>
        <v>70.84412001867334</v>
      </c>
      <c r="N17" s="12">
        <f>G17+K17</f>
        <v>9408.400000000001</v>
      </c>
      <c r="O17" s="12">
        <f>I17+L17</f>
        <v>6955.900000000001</v>
      </c>
      <c r="P17" s="100">
        <f>O17/N17*100</f>
        <v>73.93286850048892</v>
      </c>
    </row>
    <row r="18" spans="1:16" ht="12.75">
      <c r="A18" s="15" t="s">
        <v>18</v>
      </c>
      <c r="B18" s="16"/>
      <c r="C18" s="17">
        <v>14612.8</v>
      </c>
      <c r="D18" s="17"/>
      <c r="E18" s="24">
        <v>10083.8</v>
      </c>
      <c r="F18" s="107">
        <f t="shared" si="0"/>
        <v>69.00662432935508</v>
      </c>
      <c r="G18" s="24">
        <v>4834.3</v>
      </c>
      <c r="H18" s="17"/>
      <c r="I18" s="26">
        <v>3651</v>
      </c>
      <c r="J18" s="89">
        <f>I18/G18*100</f>
        <v>75.52282646918891</v>
      </c>
      <c r="K18" s="41">
        <v>1347</v>
      </c>
      <c r="L18" s="125">
        <v>926.6</v>
      </c>
      <c r="M18" s="92">
        <f>L18/K18*100</f>
        <v>68.78990348923534</v>
      </c>
      <c r="N18" s="25">
        <f>G18+K18</f>
        <v>6181.3</v>
      </c>
      <c r="O18" s="25">
        <f>I18+L18</f>
        <v>4577.6</v>
      </c>
      <c r="P18" s="100">
        <f>O18/N18*100</f>
        <v>74.0556193680941</v>
      </c>
    </row>
    <row r="19" spans="1:16" ht="12.75">
      <c r="A19" s="15" t="s">
        <v>19</v>
      </c>
      <c r="B19" s="16"/>
      <c r="C19" s="17">
        <v>4403.2</v>
      </c>
      <c r="D19" s="17"/>
      <c r="E19" s="24">
        <v>3333.7</v>
      </c>
      <c r="F19" s="107">
        <f t="shared" si="0"/>
        <v>75.71084665697674</v>
      </c>
      <c r="G19" s="24">
        <v>1418.1</v>
      </c>
      <c r="H19" s="17"/>
      <c r="I19" s="26">
        <v>1034</v>
      </c>
      <c r="J19" s="89">
        <f>I19/G19*100</f>
        <v>72.91446301389183</v>
      </c>
      <c r="K19" s="41">
        <v>408.3</v>
      </c>
      <c r="L19" s="125">
        <v>278.8</v>
      </c>
      <c r="M19" s="92">
        <f>L19/K19*100</f>
        <v>68.28312515307373</v>
      </c>
      <c r="N19" s="25">
        <f>G19+K19</f>
        <v>1826.3999999999999</v>
      </c>
      <c r="O19" s="25">
        <f>I19+L19</f>
        <v>1312.8</v>
      </c>
      <c r="P19" s="100">
        <f>O19/N19*100</f>
        <v>71.87910643889619</v>
      </c>
    </row>
    <row r="20" spans="1:16" ht="12.75" customHeight="1">
      <c r="A20" s="15" t="s">
        <v>13</v>
      </c>
      <c r="B20" s="16"/>
      <c r="C20" s="24">
        <f>C17-C18-C19</f>
        <v>4058.000000000001</v>
      </c>
      <c r="D20" s="24">
        <f>D17-D18-D19</f>
        <v>0</v>
      </c>
      <c r="E20" s="24">
        <f>E17-E18-E19</f>
        <v>2158.2000000000016</v>
      </c>
      <c r="F20" s="107">
        <f t="shared" si="0"/>
        <v>53.18383440118287</v>
      </c>
      <c r="G20" s="24">
        <f>G17-G18-G19</f>
        <v>799.7000000000003</v>
      </c>
      <c r="H20" s="24">
        <f>H17-H18-H19</f>
        <v>0</v>
      </c>
      <c r="I20" s="24">
        <f>I17-I18-I19</f>
        <v>601.6000000000004</v>
      </c>
      <c r="J20" s="89">
        <f>I20/G20*100</f>
        <v>75.22821057896714</v>
      </c>
      <c r="K20" s="41">
        <f>K17-K18-K19</f>
        <v>601.0000000000002</v>
      </c>
      <c r="L20" s="41">
        <f>L17-L18-L19</f>
        <v>463.8999999999999</v>
      </c>
      <c r="M20" s="92">
        <f>L20/K20*100</f>
        <v>77.1880199667221</v>
      </c>
      <c r="N20" s="25">
        <f>G20+K20</f>
        <v>1400.7000000000005</v>
      </c>
      <c r="O20" s="25">
        <f>I20+L20</f>
        <v>1065.5000000000002</v>
      </c>
      <c r="P20" s="100">
        <f>O20/N20*100</f>
        <v>76.06910830299135</v>
      </c>
    </row>
    <row r="21" spans="1:16" ht="12.75" customHeight="1">
      <c r="A21" s="19" t="s">
        <v>20</v>
      </c>
      <c r="B21" s="27" t="s">
        <v>21</v>
      </c>
      <c r="C21" s="22">
        <v>11.9</v>
      </c>
      <c r="D21" s="22"/>
      <c r="E21" s="22">
        <v>0.4</v>
      </c>
      <c r="F21" s="107">
        <f t="shared" si="0"/>
        <v>3.361344537815126</v>
      </c>
      <c r="G21" s="69"/>
      <c r="H21" s="69"/>
      <c r="I21" s="70"/>
      <c r="J21" s="130"/>
      <c r="K21" s="69"/>
      <c r="L21" s="70"/>
      <c r="M21" s="129"/>
      <c r="N21" s="69"/>
      <c r="O21" s="69"/>
      <c r="P21" s="101"/>
    </row>
    <row r="22" spans="1:16" ht="12.75" customHeight="1">
      <c r="A22" s="19" t="s">
        <v>22</v>
      </c>
      <c r="B22" s="27" t="s">
        <v>23</v>
      </c>
      <c r="C22" s="22">
        <v>473.4</v>
      </c>
      <c r="D22" s="22"/>
      <c r="E22" s="22">
        <v>414</v>
      </c>
      <c r="F22" s="106">
        <f t="shared" si="0"/>
        <v>87.45247148288973</v>
      </c>
      <c r="G22" s="69"/>
      <c r="H22" s="69"/>
      <c r="I22" s="70"/>
      <c r="J22" s="130"/>
      <c r="K22" s="69"/>
      <c r="L22" s="70"/>
      <c r="M22" s="129"/>
      <c r="N22" s="69"/>
      <c r="O22" s="69"/>
      <c r="P22" s="101"/>
    </row>
    <row r="23" spans="1:16" ht="12.75" customHeight="1">
      <c r="A23" s="15" t="s">
        <v>18</v>
      </c>
      <c r="B23" s="27"/>
      <c r="C23" s="24">
        <v>360.7</v>
      </c>
      <c r="D23" s="24"/>
      <c r="E23" s="24">
        <v>317.8</v>
      </c>
      <c r="F23" s="107">
        <f t="shared" si="0"/>
        <v>88.10645966176878</v>
      </c>
      <c r="G23" s="69"/>
      <c r="H23" s="69"/>
      <c r="I23" s="70"/>
      <c r="J23" s="130"/>
      <c r="K23" s="69"/>
      <c r="L23" s="70"/>
      <c r="M23" s="129"/>
      <c r="N23" s="69"/>
      <c r="O23" s="69"/>
      <c r="P23" s="101"/>
    </row>
    <row r="24" spans="1:16" ht="12.75" customHeight="1">
      <c r="A24" s="15" t="s">
        <v>19</v>
      </c>
      <c r="B24" s="27"/>
      <c r="C24" s="24">
        <v>109</v>
      </c>
      <c r="D24" s="24"/>
      <c r="E24" s="24">
        <v>96.2</v>
      </c>
      <c r="F24" s="107">
        <f t="shared" si="0"/>
        <v>88.25688073394495</v>
      </c>
      <c r="G24" s="69"/>
      <c r="H24" s="69"/>
      <c r="I24" s="70"/>
      <c r="J24" s="130"/>
      <c r="K24" s="69"/>
      <c r="L24" s="70"/>
      <c r="M24" s="129"/>
      <c r="N24" s="69"/>
      <c r="O24" s="69"/>
      <c r="P24" s="101"/>
    </row>
    <row r="25" spans="1:16" ht="12.75" customHeight="1">
      <c r="A25" s="15" t="s">
        <v>13</v>
      </c>
      <c r="B25" s="27"/>
      <c r="C25" s="24">
        <f>C22-C23-C24</f>
        <v>3.6999999999999886</v>
      </c>
      <c r="D25" s="24"/>
      <c r="E25" s="24">
        <f>E22-E23-E24</f>
        <v>0</v>
      </c>
      <c r="F25" s="107">
        <f t="shared" si="0"/>
        <v>0</v>
      </c>
      <c r="G25" s="69"/>
      <c r="H25" s="69"/>
      <c r="I25" s="70"/>
      <c r="J25" s="130"/>
      <c r="K25" s="69"/>
      <c r="L25" s="70"/>
      <c r="M25" s="129"/>
      <c r="N25" s="69"/>
      <c r="O25" s="69"/>
      <c r="P25" s="101"/>
    </row>
    <row r="26" spans="1:16" s="14" customFormat="1" ht="21.75" customHeight="1">
      <c r="A26" s="19" t="s">
        <v>80</v>
      </c>
      <c r="B26" s="27" t="s">
        <v>24</v>
      </c>
      <c r="C26" s="22">
        <v>0</v>
      </c>
      <c r="D26" s="21"/>
      <c r="E26" s="22">
        <v>0</v>
      </c>
      <c r="F26" s="107" t="e">
        <f t="shared" si="0"/>
        <v>#DIV/0!</v>
      </c>
      <c r="G26" s="22">
        <v>49.3</v>
      </c>
      <c r="H26" s="21"/>
      <c r="I26" s="28">
        <v>46.5</v>
      </c>
      <c r="J26" s="87">
        <f aca="true" t="shared" si="1" ref="J26:J34">I26/G26*100</f>
        <v>94.32048681541583</v>
      </c>
      <c r="K26" s="22">
        <v>0</v>
      </c>
      <c r="L26" s="28">
        <v>0</v>
      </c>
      <c r="M26" s="91" t="e">
        <f aca="true" t="shared" si="2" ref="M26:M34">L26/K26*100</f>
        <v>#DIV/0!</v>
      </c>
      <c r="N26" s="12">
        <f aca="true" t="shared" si="3" ref="N26:N34">G26+K26</f>
        <v>49.3</v>
      </c>
      <c r="O26" s="12">
        <f aca="true" t="shared" si="4" ref="O26:O34">I26+L26</f>
        <v>46.5</v>
      </c>
      <c r="P26" s="100">
        <f aca="true" t="shared" si="5" ref="P26:P34">O26/N26*100</f>
        <v>94.32048681541583</v>
      </c>
    </row>
    <row r="27" spans="1:16" s="14" customFormat="1" ht="17.25" customHeight="1">
      <c r="A27" s="19" t="s">
        <v>25</v>
      </c>
      <c r="B27" s="20" t="s">
        <v>26</v>
      </c>
      <c r="C27" s="22">
        <v>0</v>
      </c>
      <c r="D27" s="21"/>
      <c r="E27" s="22">
        <v>0</v>
      </c>
      <c r="F27" s="107" t="e">
        <f t="shared" si="0"/>
        <v>#DIV/0!</v>
      </c>
      <c r="G27" s="22">
        <v>10.9</v>
      </c>
      <c r="H27" s="21"/>
      <c r="I27" s="28">
        <v>0</v>
      </c>
      <c r="J27" s="87">
        <f t="shared" si="1"/>
        <v>0</v>
      </c>
      <c r="K27" s="22">
        <v>60</v>
      </c>
      <c r="L27" s="28">
        <v>0</v>
      </c>
      <c r="M27" s="91">
        <f t="shared" si="2"/>
        <v>0</v>
      </c>
      <c r="N27" s="12">
        <f t="shared" si="3"/>
        <v>70.9</v>
      </c>
      <c r="O27" s="12">
        <f t="shared" si="4"/>
        <v>0</v>
      </c>
      <c r="P27" s="100">
        <f t="shared" si="5"/>
        <v>0</v>
      </c>
    </row>
    <row r="28" spans="1:16" s="14" customFormat="1" ht="15" customHeight="1">
      <c r="A28" s="19" t="s">
        <v>27</v>
      </c>
      <c r="B28" s="20" t="s">
        <v>28</v>
      </c>
      <c r="C28" s="22">
        <v>12271.6</v>
      </c>
      <c r="D28" s="21"/>
      <c r="E28" s="22">
        <v>8842.3</v>
      </c>
      <c r="F28" s="106">
        <f t="shared" si="0"/>
        <v>72.05498875452263</v>
      </c>
      <c r="G28" s="22">
        <v>488.3</v>
      </c>
      <c r="H28" s="22"/>
      <c r="I28" s="23">
        <v>321.4</v>
      </c>
      <c r="J28" s="87">
        <f t="shared" si="1"/>
        <v>65.82019250460782</v>
      </c>
      <c r="K28" s="22">
        <v>228.7</v>
      </c>
      <c r="L28" s="23">
        <v>119.9</v>
      </c>
      <c r="M28" s="91">
        <f t="shared" si="2"/>
        <v>52.42675994752952</v>
      </c>
      <c r="N28" s="12">
        <f t="shared" si="3"/>
        <v>717</v>
      </c>
      <c r="O28" s="12">
        <f t="shared" si="4"/>
        <v>441.29999999999995</v>
      </c>
      <c r="P28" s="100">
        <f t="shared" si="5"/>
        <v>61.54811715481171</v>
      </c>
    </row>
    <row r="29" spans="1:16" s="14" customFormat="1" ht="17.25" customHeight="1">
      <c r="A29" s="19" t="s">
        <v>29</v>
      </c>
      <c r="B29" s="20" t="s">
        <v>30</v>
      </c>
      <c r="C29" s="21">
        <v>845.1</v>
      </c>
      <c r="D29" s="21"/>
      <c r="E29" s="21">
        <v>643.8</v>
      </c>
      <c r="F29" s="106">
        <f t="shared" si="0"/>
        <v>76.1803336883209</v>
      </c>
      <c r="G29" s="22">
        <v>688.6</v>
      </c>
      <c r="H29" s="21"/>
      <c r="I29" s="23">
        <v>491</v>
      </c>
      <c r="J29" s="87">
        <f t="shared" si="1"/>
        <v>71.3040952657566</v>
      </c>
      <c r="K29" s="22">
        <v>156.5</v>
      </c>
      <c r="L29" s="23">
        <v>114.7</v>
      </c>
      <c r="M29" s="91">
        <f t="shared" si="2"/>
        <v>73.29073482428116</v>
      </c>
      <c r="N29" s="12">
        <f t="shared" si="3"/>
        <v>845.1</v>
      </c>
      <c r="O29" s="12">
        <f t="shared" si="4"/>
        <v>605.7</v>
      </c>
      <c r="P29" s="100">
        <f t="shared" si="5"/>
        <v>71.67199148029819</v>
      </c>
    </row>
    <row r="30" spans="1:16" s="14" customFormat="1" ht="25.5" customHeight="1">
      <c r="A30" s="19" t="s">
        <v>31</v>
      </c>
      <c r="B30" s="20" t="s">
        <v>32</v>
      </c>
      <c r="C30" s="22">
        <v>883.4</v>
      </c>
      <c r="D30" s="21"/>
      <c r="E30" s="22">
        <v>715.7</v>
      </c>
      <c r="F30" s="106">
        <f t="shared" si="0"/>
        <v>81.01652705456192</v>
      </c>
      <c r="G30" s="22">
        <v>4449.2</v>
      </c>
      <c r="H30" s="21"/>
      <c r="I30" s="23">
        <v>3332.4</v>
      </c>
      <c r="J30" s="87">
        <f t="shared" si="1"/>
        <v>74.89885822170278</v>
      </c>
      <c r="K30" s="22">
        <v>82.5</v>
      </c>
      <c r="L30" s="23">
        <v>24.4</v>
      </c>
      <c r="M30" s="91">
        <f t="shared" si="2"/>
        <v>29.57575757575757</v>
      </c>
      <c r="N30" s="12">
        <f t="shared" si="3"/>
        <v>4531.7</v>
      </c>
      <c r="O30" s="12">
        <f t="shared" si="4"/>
        <v>3356.8</v>
      </c>
      <c r="P30" s="100">
        <f t="shared" si="5"/>
        <v>74.07374715890285</v>
      </c>
    </row>
    <row r="31" spans="1:16" s="14" customFormat="1" ht="22.5">
      <c r="A31" s="19" t="s">
        <v>33</v>
      </c>
      <c r="B31" s="20" t="s">
        <v>34</v>
      </c>
      <c r="C31" s="22">
        <v>31214.8</v>
      </c>
      <c r="D31" s="21"/>
      <c r="E31" s="22">
        <v>18796.6</v>
      </c>
      <c r="F31" s="106">
        <f t="shared" si="0"/>
        <v>60.216948370644694</v>
      </c>
      <c r="G31" s="22">
        <v>3992.6</v>
      </c>
      <c r="H31" s="21"/>
      <c r="I31" s="23">
        <v>2126.4</v>
      </c>
      <c r="J31" s="87">
        <f t="shared" si="1"/>
        <v>53.25852827731303</v>
      </c>
      <c r="K31" s="22">
        <v>6236.4</v>
      </c>
      <c r="L31" s="23">
        <v>5017.5</v>
      </c>
      <c r="M31" s="91">
        <f t="shared" si="2"/>
        <v>80.45507023282663</v>
      </c>
      <c r="N31" s="12">
        <f t="shared" si="3"/>
        <v>10229</v>
      </c>
      <c r="O31" s="12">
        <f t="shared" si="4"/>
        <v>7143.9</v>
      </c>
      <c r="P31" s="100">
        <f t="shared" si="5"/>
        <v>69.83967152214292</v>
      </c>
    </row>
    <row r="32" spans="1:16" s="14" customFormat="1" ht="17.25" customHeight="1">
      <c r="A32" s="19" t="s">
        <v>35</v>
      </c>
      <c r="B32" s="20" t="s">
        <v>36</v>
      </c>
      <c r="C32" s="22"/>
      <c r="D32" s="21"/>
      <c r="E32" s="22"/>
      <c r="F32" s="106" t="e">
        <f t="shared" si="0"/>
        <v>#DIV/0!</v>
      </c>
      <c r="G32" s="22">
        <v>2289.4</v>
      </c>
      <c r="H32" s="21"/>
      <c r="I32" s="23">
        <v>548.9</v>
      </c>
      <c r="J32" s="87">
        <f t="shared" si="1"/>
        <v>23.97571416091552</v>
      </c>
      <c r="K32" s="22">
        <v>7778.7</v>
      </c>
      <c r="L32" s="23">
        <v>4511.7</v>
      </c>
      <c r="M32" s="91">
        <f t="shared" si="2"/>
        <v>58.00069420340159</v>
      </c>
      <c r="N32" s="12">
        <f t="shared" si="3"/>
        <v>10068.1</v>
      </c>
      <c r="O32" s="12">
        <f t="shared" si="4"/>
        <v>5060.599999999999</v>
      </c>
      <c r="P32" s="100">
        <f t="shared" si="5"/>
        <v>50.26370417457117</v>
      </c>
    </row>
    <row r="33" spans="1:16" s="14" customFormat="1" ht="17.25" customHeight="1">
      <c r="A33" s="19" t="s">
        <v>37</v>
      </c>
      <c r="B33" s="20" t="s">
        <v>38</v>
      </c>
      <c r="C33" s="22"/>
      <c r="D33" s="22"/>
      <c r="E33" s="22"/>
      <c r="F33" s="106" t="e">
        <f t="shared" si="0"/>
        <v>#DIV/0!</v>
      </c>
      <c r="G33" s="32">
        <v>0</v>
      </c>
      <c r="H33" s="33"/>
      <c r="I33" s="48">
        <v>0</v>
      </c>
      <c r="J33" s="87" t="e">
        <f t="shared" si="1"/>
        <v>#DIV/0!</v>
      </c>
      <c r="K33" s="22"/>
      <c r="L33" s="23"/>
      <c r="M33" s="91" t="e">
        <f t="shared" si="2"/>
        <v>#DIV/0!</v>
      </c>
      <c r="N33" s="12">
        <f t="shared" si="3"/>
        <v>0</v>
      </c>
      <c r="O33" s="12">
        <f t="shared" si="4"/>
        <v>0</v>
      </c>
      <c r="P33" s="100" t="e">
        <f t="shared" si="5"/>
        <v>#DIV/0!</v>
      </c>
    </row>
    <row r="34" spans="1:16" s="14" customFormat="1" ht="16.5" customHeight="1">
      <c r="A34" s="19" t="s">
        <v>39</v>
      </c>
      <c r="B34" s="20" t="s">
        <v>40</v>
      </c>
      <c r="C34" s="22">
        <v>131760.8</v>
      </c>
      <c r="D34" s="22"/>
      <c r="E34" s="22">
        <v>94620.3</v>
      </c>
      <c r="F34" s="106">
        <f t="shared" si="0"/>
        <v>71.81217782527126</v>
      </c>
      <c r="G34" s="22"/>
      <c r="H34" s="22"/>
      <c r="I34" s="22"/>
      <c r="J34" s="87" t="e">
        <f t="shared" si="1"/>
        <v>#DIV/0!</v>
      </c>
      <c r="K34" s="22"/>
      <c r="L34" s="22"/>
      <c r="M34" s="91" t="e">
        <f t="shared" si="2"/>
        <v>#DIV/0!</v>
      </c>
      <c r="N34" s="12">
        <f t="shared" si="3"/>
        <v>0</v>
      </c>
      <c r="O34" s="12">
        <f t="shared" si="4"/>
        <v>0</v>
      </c>
      <c r="P34" s="100" t="e">
        <f t="shared" si="5"/>
        <v>#DIV/0!</v>
      </c>
    </row>
    <row r="35" spans="1:16" ht="12.75">
      <c r="A35" s="15" t="s">
        <v>41</v>
      </c>
      <c r="B35" s="16"/>
      <c r="C35" s="24">
        <f>C40+C48+C63+C56</f>
        <v>77900.5</v>
      </c>
      <c r="D35" s="24">
        <f>D40+D48+D63</f>
        <v>0</v>
      </c>
      <c r="E35" s="24">
        <f>E40+E48+E63+E56</f>
        <v>56063.30000000001</v>
      </c>
      <c r="F35" s="107">
        <f t="shared" si="0"/>
        <v>71.96783075846754</v>
      </c>
      <c r="G35" s="69"/>
      <c r="H35" s="69"/>
      <c r="I35" s="70"/>
      <c r="J35" s="88"/>
      <c r="K35" s="69"/>
      <c r="L35" s="70"/>
      <c r="M35" s="129"/>
      <c r="N35" s="69"/>
      <c r="O35" s="69"/>
      <c r="P35" s="101"/>
    </row>
    <row r="36" spans="1:16" ht="12.75">
      <c r="A36" s="15" t="s">
        <v>42</v>
      </c>
      <c r="B36" s="16"/>
      <c r="C36" s="24">
        <f>C41+C49+C64+C57</f>
        <v>24009.199999999997</v>
      </c>
      <c r="D36" s="24">
        <f>D41+D49+D64</f>
        <v>0</v>
      </c>
      <c r="E36" s="24">
        <f>E41+E49+E64+E57</f>
        <v>17730.7</v>
      </c>
      <c r="F36" s="107">
        <f t="shared" si="0"/>
        <v>73.8496076504007</v>
      </c>
      <c r="G36" s="69"/>
      <c r="H36" s="69"/>
      <c r="I36" s="70"/>
      <c r="J36" s="88"/>
      <c r="K36" s="69"/>
      <c r="L36" s="70"/>
      <c r="M36" s="129"/>
      <c r="N36" s="69"/>
      <c r="O36" s="69"/>
      <c r="P36" s="101"/>
    </row>
    <row r="37" spans="1:16" ht="12.75">
      <c r="A37" s="15" t="s">
        <v>13</v>
      </c>
      <c r="B37" s="16"/>
      <c r="C37" s="24">
        <f>C34-C35-C36</f>
        <v>29851.09999999999</v>
      </c>
      <c r="D37" s="24">
        <f>D34-D35-D36</f>
        <v>0</v>
      </c>
      <c r="E37" s="24">
        <f>E34-E35-E36</f>
        <v>20826.299999999992</v>
      </c>
      <c r="F37" s="107">
        <f t="shared" si="0"/>
        <v>69.76727825775264</v>
      </c>
      <c r="G37" s="69"/>
      <c r="H37" s="69"/>
      <c r="I37" s="70"/>
      <c r="J37" s="88"/>
      <c r="K37" s="69"/>
      <c r="L37" s="70"/>
      <c r="M37" s="129"/>
      <c r="N37" s="69"/>
      <c r="O37" s="69"/>
      <c r="P37" s="101"/>
    </row>
    <row r="38" spans="1:16" ht="12" customHeight="1">
      <c r="A38" s="15" t="s">
        <v>43</v>
      </c>
      <c r="B38" s="16"/>
      <c r="C38" s="69"/>
      <c r="D38" s="69"/>
      <c r="E38" s="69"/>
      <c r="F38" s="108"/>
      <c r="G38" s="69"/>
      <c r="H38" s="69"/>
      <c r="I38" s="70"/>
      <c r="J38" s="88"/>
      <c r="K38" s="69"/>
      <c r="L38" s="70"/>
      <c r="M38" s="129"/>
      <c r="N38" s="69"/>
      <c r="O38" s="69"/>
      <c r="P38" s="101"/>
    </row>
    <row r="39" spans="1:16" s="14" customFormat="1" ht="14.25" customHeight="1">
      <c r="A39" s="19" t="s">
        <v>44</v>
      </c>
      <c r="B39" s="20" t="s">
        <v>45</v>
      </c>
      <c r="C39" s="21">
        <v>30060.3</v>
      </c>
      <c r="D39" s="21"/>
      <c r="E39" s="21">
        <v>21275.7</v>
      </c>
      <c r="F39" s="106">
        <f aca="true" t="shared" si="6" ref="F39:F71">E39/C39*100</f>
        <v>70.77673875510226</v>
      </c>
      <c r="G39" s="69"/>
      <c r="H39" s="69"/>
      <c r="I39" s="70"/>
      <c r="J39" s="88"/>
      <c r="K39" s="69"/>
      <c r="L39" s="70"/>
      <c r="M39" s="132"/>
      <c r="N39" s="71"/>
      <c r="O39" s="71"/>
      <c r="P39" s="102"/>
    </row>
    <row r="40" spans="1:16" ht="12.75">
      <c r="A40" s="15" t="s">
        <v>46</v>
      </c>
      <c r="B40" s="20"/>
      <c r="C40" s="24">
        <v>16080.1</v>
      </c>
      <c r="D40" s="17"/>
      <c r="E40" s="24">
        <v>11648.7</v>
      </c>
      <c r="F40" s="107">
        <f t="shared" si="6"/>
        <v>72.44171367093489</v>
      </c>
      <c r="G40" s="69"/>
      <c r="H40" s="69"/>
      <c r="I40" s="70"/>
      <c r="J40" s="88"/>
      <c r="K40" s="69"/>
      <c r="L40" s="70"/>
      <c r="M40" s="129"/>
      <c r="N40" s="69"/>
      <c r="O40" s="69"/>
      <c r="P40" s="101"/>
    </row>
    <row r="41" spans="1:16" ht="12.75">
      <c r="A41" s="15" t="s">
        <v>19</v>
      </c>
      <c r="B41" s="20"/>
      <c r="C41" s="17">
        <v>5062.5</v>
      </c>
      <c r="D41" s="17"/>
      <c r="E41" s="24">
        <v>3656.3</v>
      </c>
      <c r="F41" s="107">
        <f t="shared" si="6"/>
        <v>72.22320987654321</v>
      </c>
      <c r="G41" s="69"/>
      <c r="H41" s="69"/>
      <c r="I41" s="70"/>
      <c r="J41" s="88"/>
      <c r="K41" s="69"/>
      <c r="L41" s="70"/>
      <c r="M41" s="129"/>
      <c r="N41" s="69"/>
      <c r="O41" s="69"/>
      <c r="P41" s="101"/>
    </row>
    <row r="42" spans="1:16" ht="12.75">
      <c r="A42" s="15" t="s">
        <v>13</v>
      </c>
      <c r="B42" s="27"/>
      <c r="C42" s="24">
        <f>C39-C40-C41</f>
        <v>8917.699999999999</v>
      </c>
      <c r="D42" s="24">
        <f>D39-D40-D41</f>
        <v>0</v>
      </c>
      <c r="E42" s="24">
        <f>E39-E40-E41</f>
        <v>5970.7</v>
      </c>
      <c r="F42" s="107">
        <f t="shared" si="6"/>
        <v>66.95336241407539</v>
      </c>
      <c r="G42" s="69"/>
      <c r="H42" s="69"/>
      <c r="I42" s="70"/>
      <c r="J42" s="88"/>
      <c r="K42" s="69"/>
      <c r="L42" s="70"/>
      <c r="M42" s="129"/>
      <c r="N42" s="69"/>
      <c r="O42" s="69"/>
      <c r="P42" s="101"/>
    </row>
    <row r="43" spans="1:16" ht="22.5">
      <c r="A43" s="30" t="s">
        <v>86</v>
      </c>
      <c r="B43" s="31"/>
      <c r="C43" s="126">
        <v>10046.1</v>
      </c>
      <c r="D43" s="127"/>
      <c r="E43" s="126">
        <v>7503.3</v>
      </c>
      <c r="F43" s="106">
        <f t="shared" si="6"/>
        <v>74.68868516140591</v>
      </c>
      <c r="G43" s="69"/>
      <c r="H43" s="69"/>
      <c r="I43" s="70"/>
      <c r="J43" s="88"/>
      <c r="K43" s="69"/>
      <c r="L43" s="70"/>
      <c r="M43" s="135"/>
      <c r="N43" s="163"/>
      <c r="O43" s="163"/>
      <c r="P43" s="103"/>
    </row>
    <row r="44" spans="1:16" ht="12.75">
      <c r="A44" s="39" t="s">
        <v>49</v>
      </c>
      <c r="B44" s="40"/>
      <c r="C44" s="41">
        <f>7175.7+311</f>
        <v>7486.7</v>
      </c>
      <c r="D44" s="34"/>
      <c r="E44" s="34">
        <v>5537.1</v>
      </c>
      <c r="F44" s="106">
        <f t="shared" si="6"/>
        <v>73.95915423350743</v>
      </c>
      <c r="G44" s="69"/>
      <c r="H44" s="69"/>
      <c r="I44" s="70"/>
      <c r="J44" s="88"/>
      <c r="K44" s="69"/>
      <c r="L44" s="70"/>
      <c r="M44" s="135"/>
      <c r="N44" s="163"/>
      <c r="O44" s="163"/>
      <c r="P44" s="103"/>
    </row>
    <row r="45" spans="1:16" ht="12.75">
      <c r="A45" s="39" t="s">
        <v>50</v>
      </c>
      <c r="B45" s="40"/>
      <c r="C45" s="41">
        <f>2167.6+93.9</f>
        <v>2261.5</v>
      </c>
      <c r="D45" s="34"/>
      <c r="E45" s="41">
        <v>1734.3</v>
      </c>
      <c r="F45" s="106">
        <f t="shared" si="6"/>
        <v>76.6880389122264</v>
      </c>
      <c r="G45" s="69"/>
      <c r="H45" s="69"/>
      <c r="I45" s="70"/>
      <c r="J45" s="88"/>
      <c r="K45" s="69"/>
      <c r="L45" s="70"/>
      <c r="M45" s="135"/>
      <c r="N45" s="163"/>
      <c r="O45" s="163"/>
      <c r="P45" s="103"/>
    </row>
    <row r="46" spans="1:16" ht="12.75">
      <c r="A46" s="39" t="s">
        <v>13</v>
      </c>
      <c r="B46" s="40"/>
      <c r="C46" s="34">
        <f>C43-C44-C45</f>
        <v>297.90000000000055</v>
      </c>
      <c r="D46" s="34">
        <f>D43-D44-D45</f>
        <v>0</v>
      </c>
      <c r="E46" s="34">
        <f>E43-E44-E45</f>
        <v>231.89999999999986</v>
      </c>
      <c r="F46" s="106">
        <f t="shared" si="6"/>
        <v>77.84491440080545</v>
      </c>
      <c r="G46" s="69"/>
      <c r="H46" s="69"/>
      <c r="I46" s="70"/>
      <c r="J46" s="88"/>
      <c r="K46" s="69"/>
      <c r="L46" s="70"/>
      <c r="M46" s="135"/>
      <c r="N46" s="163"/>
      <c r="O46" s="163"/>
      <c r="P46" s="103"/>
    </row>
    <row r="47" spans="1:16" s="14" customFormat="1" ht="21.75" customHeight="1">
      <c r="A47" s="19" t="s">
        <v>47</v>
      </c>
      <c r="B47" s="27" t="s">
        <v>48</v>
      </c>
      <c r="C47" s="22">
        <v>84071</v>
      </c>
      <c r="D47" s="21"/>
      <c r="E47" s="22">
        <v>61076.1</v>
      </c>
      <c r="F47" s="106">
        <f t="shared" si="6"/>
        <v>72.64823779900323</v>
      </c>
      <c r="G47" s="69"/>
      <c r="H47" s="69"/>
      <c r="I47" s="70"/>
      <c r="J47" s="88"/>
      <c r="K47" s="69"/>
      <c r="L47" s="70"/>
      <c r="M47" s="132"/>
      <c r="N47" s="71"/>
      <c r="O47" s="71"/>
      <c r="P47" s="102"/>
    </row>
    <row r="48" spans="1:16" ht="12.75">
      <c r="A48" s="15" t="s">
        <v>11</v>
      </c>
      <c r="B48" s="16"/>
      <c r="C48" s="24">
        <v>52282.5</v>
      </c>
      <c r="D48" s="17"/>
      <c r="E48" s="24">
        <v>38136.4</v>
      </c>
      <c r="F48" s="107">
        <f t="shared" si="6"/>
        <v>72.9429541433558</v>
      </c>
      <c r="G48" s="69"/>
      <c r="H48" s="69"/>
      <c r="I48" s="70"/>
      <c r="J48" s="88"/>
      <c r="K48" s="69"/>
      <c r="L48" s="70"/>
      <c r="M48" s="129"/>
      <c r="N48" s="69"/>
      <c r="O48" s="69"/>
      <c r="P48" s="101"/>
    </row>
    <row r="49" spans="1:16" ht="12.75">
      <c r="A49" s="15" t="s">
        <v>19</v>
      </c>
      <c r="B49" s="16"/>
      <c r="C49" s="17">
        <v>16054</v>
      </c>
      <c r="D49" s="17"/>
      <c r="E49" s="24">
        <v>12070.2</v>
      </c>
      <c r="F49" s="107">
        <f t="shared" si="6"/>
        <v>75.18500062289772</v>
      </c>
      <c r="G49" s="69"/>
      <c r="H49" s="69"/>
      <c r="I49" s="70"/>
      <c r="J49" s="88"/>
      <c r="K49" s="69"/>
      <c r="L49" s="70"/>
      <c r="M49" s="129"/>
      <c r="N49" s="69"/>
      <c r="O49" s="69"/>
      <c r="P49" s="101"/>
    </row>
    <row r="50" spans="1:209" ht="12.75">
      <c r="A50" s="15" t="s">
        <v>13</v>
      </c>
      <c r="B50" s="16"/>
      <c r="C50" s="24">
        <f>C47-C48-C49</f>
        <v>15734.5</v>
      </c>
      <c r="D50" s="24">
        <f>D47-D48-D49</f>
        <v>0</v>
      </c>
      <c r="E50" s="24">
        <f>E47-E48-E49</f>
        <v>10869.499999999996</v>
      </c>
      <c r="F50" s="106">
        <f t="shared" si="6"/>
        <v>69.08068257650383</v>
      </c>
      <c r="G50" s="69"/>
      <c r="H50" s="69"/>
      <c r="I50" s="70"/>
      <c r="J50" s="88"/>
      <c r="K50" s="69"/>
      <c r="L50" s="70"/>
      <c r="M50" s="135"/>
      <c r="N50" s="163"/>
      <c r="O50" s="163"/>
      <c r="P50" s="10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8" customFormat="1" ht="25.5" customHeight="1">
      <c r="A51" s="30" t="s">
        <v>87</v>
      </c>
      <c r="B51" s="31"/>
      <c r="C51" s="126">
        <f>56812+864</f>
        <v>57676</v>
      </c>
      <c r="D51" s="127"/>
      <c r="E51" s="126">
        <v>41823.5</v>
      </c>
      <c r="F51" s="106">
        <f t="shared" si="6"/>
        <v>72.51456411679035</v>
      </c>
      <c r="G51" s="34"/>
      <c r="H51" s="45"/>
      <c r="I51" s="74"/>
      <c r="J51" s="88"/>
      <c r="K51" s="45"/>
      <c r="L51" s="74"/>
      <c r="M51" s="136"/>
      <c r="N51" s="164"/>
      <c r="O51" s="164"/>
      <c r="P51" s="104"/>
      <c r="Q51" s="37"/>
      <c r="R51" s="37"/>
      <c r="S51" s="37"/>
      <c r="T51" s="37"/>
      <c r="U51" s="37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</row>
    <row r="52" spans="1:209" s="44" customFormat="1" ht="12.75">
      <c r="A52" s="39" t="s">
        <v>49</v>
      </c>
      <c r="B52" s="40"/>
      <c r="C52" s="41">
        <v>42986.7</v>
      </c>
      <c r="D52" s="34"/>
      <c r="E52" s="34">
        <v>31230.2</v>
      </c>
      <c r="F52" s="107">
        <f t="shared" si="6"/>
        <v>72.6508431677705</v>
      </c>
      <c r="G52" s="34"/>
      <c r="H52" s="45"/>
      <c r="I52" s="74"/>
      <c r="J52" s="88"/>
      <c r="K52" s="45"/>
      <c r="L52" s="74"/>
      <c r="M52" s="135"/>
      <c r="N52" s="165"/>
      <c r="O52" s="165"/>
      <c r="P52" s="103"/>
      <c r="Q52" s="43"/>
      <c r="R52" s="43"/>
      <c r="S52" s="43"/>
      <c r="T52" s="43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4" customFormat="1" ht="12.75">
      <c r="A53" s="39" t="s">
        <v>50</v>
      </c>
      <c r="B53" s="40"/>
      <c r="C53" s="41">
        <f>12917.1+190</f>
        <v>13107.1</v>
      </c>
      <c r="D53" s="34"/>
      <c r="E53" s="41">
        <v>9765</v>
      </c>
      <c r="F53" s="107">
        <f t="shared" si="6"/>
        <v>74.50160599980164</v>
      </c>
      <c r="G53" s="34"/>
      <c r="H53" s="45"/>
      <c r="I53" s="74"/>
      <c r="J53" s="88"/>
      <c r="K53" s="45"/>
      <c r="L53" s="74"/>
      <c r="M53" s="135"/>
      <c r="N53" s="165"/>
      <c r="O53" s="165"/>
      <c r="P53" s="103"/>
      <c r="Q53" s="43"/>
      <c r="R53" s="43"/>
      <c r="S53" s="43"/>
      <c r="T53" s="43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4" customFormat="1" ht="12.75">
      <c r="A54" s="39" t="s">
        <v>13</v>
      </c>
      <c r="B54" s="40"/>
      <c r="C54" s="34">
        <f>C51-C52-C53</f>
        <v>1582.2000000000025</v>
      </c>
      <c r="D54" s="34">
        <f>D51-D52-D53</f>
        <v>0</v>
      </c>
      <c r="E54" s="34">
        <f>E51-E52-E53</f>
        <v>828.2999999999993</v>
      </c>
      <c r="F54" s="107">
        <f t="shared" si="6"/>
        <v>52.35115661736809</v>
      </c>
      <c r="G54" s="34"/>
      <c r="H54" s="45"/>
      <c r="I54" s="74"/>
      <c r="J54" s="88"/>
      <c r="K54" s="45"/>
      <c r="L54" s="74"/>
      <c r="M54" s="135"/>
      <c r="N54" s="165"/>
      <c r="O54" s="165"/>
      <c r="P54" s="103"/>
      <c r="Q54" s="43"/>
      <c r="R54" s="43"/>
      <c r="S54" s="43"/>
      <c r="T54" s="43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4" customFormat="1" ht="22.5">
      <c r="A55" s="30" t="s">
        <v>84</v>
      </c>
      <c r="B55" s="46" t="s">
        <v>85</v>
      </c>
      <c r="C55" s="33">
        <v>16073.5</v>
      </c>
      <c r="D55" s="33"/>
      <c r="E55" s="33">
        <v>11037.7</v>
      </c>
      <c r="F55" s="106">
        <f t="shared" si="6"/>
        <v>68.67017140013066</v>
      </c>
      <c r="G55" s="45"/>
      <c r="H55" s="45"/>
      <c r="I55" s="74"/>
      <c r="J55" s="88"/>
      <c r="K55" s="45"/>
      <c r="L55" s="74"/>
      <c r="M55" s="135"/>
      <c r="N55" s="166"/>
      <c r="O55" s="166"/>
      <c r="P55" s="117"/>
      <c r="Q55" s="43"/>
      <c r="R55" s="43"/>
      <c r="S55" s="43"/>
      <c r="T55" s="43"/>
      <c r="U55" s="43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4" customFormat="1" ht="12.75">
      <c r="A56" s="15" t="s">
        <v>11</v>
      </c>
      <c r="B56" s="40"/>
      <c r="C56" s="34">
        <v>8919.4</v>
      </c>
      <c r="D56" s="34"/>
      <c r="E56" s="34">
        <v>5843.4</v>
      </c>
      <c r="F56" s="106">
        <f t="shared" si="6"/>
        <v>65.51337533914837</v>
      </c>
      <c r="G56" s="45"/>
      <c r="H56" s="45"/>
      <c r="I56" s="74"/>
      <c r="J56" s="88"/>
      <c r="K56" s="45"/>
      <c r="L56" s="74"/>
      <c r="M56" s="135"/>
      <c r="N56" s="166"/>
      <c r="O56" s="166"/>
      <c r="P56" s="117"/>
      <c r="Q56" s="43"/>
      <c r="R56" s="43"/>
      <c r="S56" s="43"/>
      <c r="T56" s="43"/>
      <c r="U56" s="43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4" customFormat="1" ht="12.75">
      <c r="A57" s="15" t="s">
        <v>19</v>
      </c>
      <c r="B57" s="40"/>
      <c r="C57" s="34">
        <v>2703.1</v>
      </c>
      <c r="D57" s="34"/>
      <c r="E57" s="34">
        <v>1862.1</v>
      </c>
      <c r="F57" s="106">
        <f t="shared" si="6"/>
        <v>68.88757352669157</v>
      </c>
      <c r="G57" s="45"/>
      <c r="H57" s="45"/>
      <c r="I57" s="74"/>
      <c r="J57" s="88"/>
      <c r="K57" s="45"/>
      <c r="L57" s="74"/>
      <c r="M57" s="135"/>
      <c r="N57" s="166"/>
      <c r="O57" s="166"/>
      <c r="P57" s="117"/>
      <c r="Q57" s="43"/>
      <c r="R57" s="43"/>
      <c r="S57" s="43"/>
      <c r="T57" s="43"/>
      <c r="U57" s="43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4" customFormat="1" ht="12.75">
      <c r="A58" s="15" t="s">
        <v>13</v>
      </c>
      <c r="B58" s="40"/>
      <c r="C58" s="34">
        <f>C55-C56-C57</f>
        <v>4451</v>
      </c>
      <c r="D58" s="34">
        <f>D55-D56-D57</f>
        <v>0</v>
      </c>
      <c r="E58" s="34">
        <f>E55-E56-E57</f>
        <v>3332.200000000001</v>
      </c>
      <c r="F58" s="106">
        <f t="shared" si="6"/>
        <v>74.86407548865427</v>
      </c>
      <c r="G58" s="45"/>
      <c r="H58" s="45"/>
      <c r="I58" s="74"/>
      <c r="J58" s="88"/>
      <c r="K58" s="45"/>
      <c r="L58" s="74"/>
      <c r="M58" s="135"/>
      <c r="N58" s="166"/>
      <c r="O58" s="166"/>
      <c r="P58" s="117"/>
      <c r="Q58" s="43"/>
      <c r="R58" s="43"/>
      <c r="S58" s="43"/>
      <c r="T58" s="43"/>
      <c r="U58" s="43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4" customFormat="1" ht="12.75">
      <c r="A59" s="30" t="s">
        <v>51</v>
      </c>
      <c r="B59" s="46" t="s">
        <v>52</v>
      </c>
      <c r="C59" s="33">
        <v>0</v>
      </c>
      <c r="D59" s="33">
        <v>0</v>
      </c>
      <c r="E59" s="32">
        <v>0</v>
      </c>
      <c r="F59" s="107" t="e">
        <f t="shared" si="6"/>
        <v>#DIV/0!</v>
      </c>
      <c r="G59" s="32">
        <v>0</v>
      </c>
      <c r="H59" s="33"/>
      <c r="I59" s="47">
        <v>0</v>
      </c>
      <c r="J59" s="87" t="e">
        <f>I59/G59*100</f>
        <v>#DIV/0!</v>
      </c>
      <c r="K59" s="32"/>
      <c r="L59" s="47">
        <v>0</v>
      </c>
      <c r="M59" s="91" t="e">
        <f>L59/K59*100</f>
        <v>#DIV/0!</v>
      </c>
      <c r="N59" s="12">
        <f>G59+K59</f>
        <v>0</v>
      </c>
      <c r="O59" s="12">
        <f>I59+L59</f>
        <v>0</v>
      </c>
      <c r="P59" s="100" t="e">
        <f>O59/N59*100</f>
        <v>#DIV/0!</v>
      </c>
      <c r="Q59" s="43"/>
      <c r="R59" s="43"/>
      <c r="S59" s="43"/>
      <c r="T59" s="43"/>
      <c r="U59" s="43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4" customFormat="1" ht="12.75">
      <c r="A60" s="30" t="s">
        <v>53</v>
      </c>
      <c r="B60" s="31" t="s">
        <v>54</v>
      </c>
      <c r="C60" s="32">
        <v>741.6</v>
      </c>
      <c r="D60" s="33"/>
      <c r="E60" s="32">
        <v>647.5</v>
      </c>
      <c r="F60" s="106">
        <f t="shared" si="6"/>
        <v>87.31121898597627</v>
      </c>
      <c r="G60" s="33">
        <v>0</v>
      </c>
      <c r="H60" s="34"/>
      <c r="I60" s="48">
        <v>0</v>
      </c>
      <c r="J60" s="91">
        <v>0</v>
      </c>
      <c r="K60" s="33">
        <v>0</v>
      </c>
      <c r="L60" s="48">
        <v>0</v>
      </c>
      <c r="M60" s="91" t="e">
        <f>L60/K60*100</f>
        <v>#DIV/0!</v>
      </c>
      <c r="N60" s="12">
        <f>G60+K60</f>
        <v>0</v>
      </c>
      <c r="O60" s="12">
        <f>I60+L60</f>
        <v>0</v>
      </c>
      <c r="P60" s="100" t="e">
        <f>O60/N60*100</f>
        <v>#DIV/0!</v>
      </c>
      <c r="Q60" s="43"/>
      <c r="R60" s="43"/>
      <c r="S60" s="43"/>
      <c r="T60" s="43"/>
      <c r="U60" s="43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4" customFormat="1" ht="12.75">
      <c r="A61" s="39" t="s">
        <v>13</v>
      </c>
      <c r="B61" s="40"/>
      <c r="C61" s="41">
        <f>C60</f>
        <v>741.6</v>
      </c>
      <c r="D61" s="41">
        <f>D60</f>
        <v>0</v>
      </c>
      <c r="E61" s="41">
        <f>E60</f>
        <v>647.5</v>
      </c>
      <c r="F61" s="107">
        <f t="shared" si="6"/>
        <v>87.31121898597627</v>
      </c>
      <c r="G61" s="34"/>
      <c r="H61" s="34"/>
      <c r="I61" s="35"/>
      <c r="J61" s="92">
        <v>0</v>
      </c>
      <c r="K61" s="34"/>
      <c r="L61" s="35"/>
      <c r="M61" s="91" t="e">
        <f>L61/K61*100</f>
        <v>#DIV/0!</v>
      </c>
      <c r="N61" s="12">
        <f>G61+K61</f>
        <v>0</v>
      </c>
      <c r="O61" s="12">
        <f>I61+L61</f>
        <v>0</v>
      </c>
      <c r="P61" s="100" t="e">
        <f>O61/N61*100</f>
        <v>#DIV/0!</v>
      </c>
      <c r="Q61" s="43"/>
      <c r="R61" s="43"/>
      <c r="S61" s="43"/>
      <c r="T61" s="43"/>
      <c r="U61" s="43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38" customFormat="1" ht="14.25" customHeight="1">
      <c r="A62" s="30" t="s">
        <v>55</v>
      </c>
      <c r="B62" s="31" t="s">
        <v>56</v>
      </c>
      <c r="C62" s="32">
        <v>814.3</v>
      </c>
      <c r="D62" s="33"/>
      <c r="E62" s="33">
        <v>583.1</v>
      </c>
      <c r="F62" s="106">
        <f t="shared" si="6"/>
        <v>71.60751565762004</v>
      </c>
      <c r="G62" s="45"/>
      <c r="H62" s="45"/>
      <c r="I62" s="74"/>
      <c r="J62" s="145"/>
      <c r="K62" s="45"/>
      <c r="L62" s="74"/>
      <c r="M62" s="136"/>
      <c r="N62" s="164"/>
      <c r="O62" s="164"/>
      <c r="P62" s="104"/>
      <c r="Q62" s="37"/>
      <c r="R62" s="37"/>
      <c r="S62" s="37"/>
      <c r="T62" s="37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</row>
    <row r="63" spans="1:209" s="44" customFormat="1" ht="12.75">
      <c r="A63" s="39" t="s">
        <v>49</v>
      </c>
      <c r="B63" s="40"/>
      <c r="C63" s="41">
        <v>618.5</v>
      </c>
      <c r="D63" s="34"/>
      <c r="E63" s="41">
        <v>434.8</v>
      </c>
      <c r="F63" s="107">
        <f t="shared" si="6"/>
        <v>70.29911075181892</v>
      </c>
      <c r="G63" s="45"/>
      <c r="H63" s="45"/>
      <c r="I63" s="74"/>
      <c r="J63" s="146"/>
      <c r="K63" s="45"/>
      <c r="L63" s="74"/>
      <c r="M63" s="135"/>
      <c r="N63" s="165"/>
      <c r="O63" s="165"/>
      <c r="P63" s="103"/>
      <c r="Q63" s="43"/>
      <c r="R63" s="43"/>
      <c r="S63" s="43"/>
      <c r="T63" s="43"/>
      <c r="U63" s="43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4" customFormat="1" ht="12.75">
      <c r="A64" s="39" t="s">
        <v>19</v>
      </c>
      <c r="B64" s="40"/>
      <c r="C64" s="41">
        <v>189.6</v>
      </c>
      <c r="D64" s="34"/>
      <c r="E64" s="41">
        <v>142.1</v>
      </c>
      <c r="F64" s="107">
        <f t="shared" si="6"/>
        <v>74.94725738396625</v>
      </c>
      <c r="G64" s="45"/>
      <c r="H64" s="45"/>
      <c r="I64" s="74"/>
      <c r="J64" s="146"/>
      <c r="K64" s="45"/>
      <c r="L64" s="74"/>
      <c r="M64" s="135"/>
      <c r="N64" s="165"/>
      <c r="O64" s="165"/>
      <c r="P64" s="103"/>
      <c r="Q64" s="43"/>
      <c r="R64" s="43"/>
      <c r="S64" s="43"/>
      <c r="T64" s="43"/>
      <c r="U64" s="43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4" customFormat="1" ht="13.5" customHeight="1">
      <c r="A65" s="39" t="s">
        <v>13</v>
      </c>
      <c r="B65" s="40"/>
      <c r="C65" s="41">
        <f>C62-C63-C64</f>
        <v>6.19999999999996</v>
      </c>
      <c r="D65" s="41">
        <f>D62-D63-D64</f>
        <v>0</v>
      </c>
      <c r="E65" s="41">
        <f>E62-E63-E64</f>
        <v>6.200000000000017</v>
      </c>
      <c r="F65" s="107">
        <f t="shared" si="6"/>
        <v>100.00000000000091</v>
      </c>
      <c r="G65" s="45"/>
      <c r="H65" s="45"/>
      <c r="I65" s="74"/>
      <c r="J65" s="146"/>
      <c r="K65" s="45"/>
      <c r="L65" s="74"/>
      <c r="M65" s="135"/>
      <c r="N65" s="165"/>
      <c r="O65" s="165"/>
      <c r="P65" s="103"/>
      <c r="Q65" s="43"/>
      <c r="R65" s="43"/>
      <c r="S65" s="43"/>
      <c r="T65" s="43"/>
      <c r="U65" s="43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14" customFormat="1" ht="17.25" customHeight="1">
      <c r="A66" s="19" t="s">
        <v>57</v>
      </c>
      <c r="B66" s="20" t="s">
        <v>58</v>
      </c>
      <c r="C66" s="22">
        <v>31000</v>
      </c>
      <c r="D66" s="21"/>
      <c r="E66" s="22">
        <v>22916.4</v>
      </c>
      <c r="F66" s="106">
        <f t="shared" si="6"/>
        <v>73.92387096774195</v>
      </c>
      <c r="G66" s="22">
        <v>0.1</v>
      </c>
      <c r="H66" s="21"/>
      <c r="I66" s="23">
        <v>0</v>
      </c>
      <c r="J66" s="91">
        <f>I66/G66*100</f>
        <v>0</v>
      </c>
      <c r="K66" s="22">
        <v>5</v>
      </c>
      <c r="L66" s="23">
        <v>3</v>
      </c>
      <c r="M66" s="91">
        <f>L66/K66*100</f>
        <v>60</v>
      </c>
      <c r="N66" s="12">
        <f>G66+K66</f>
        <v>5.1</v>
      </c>
      <c r="O66" s="12">
        <f>I66+L66</f>
        <v>3</v>
      </c>
      <c r="P66" s="100">
        <f>O66/N66*100</f>
        <v>58.82352941176471</v>
      </c>
      <c r="Q66" s="50"/>
      <c r="R66" s="50"/>
      <c r="S66" s="50"/>
      <c r="T66" s="50"/>
      <c r="U66" s="50"/>
      <c r="V66" s="5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</row>
    <row r="67" spans="1:16" ht="12.75">
      <c r="A67" s="39" t="s">
        <v>59</v>
      </c>
      <c r="B67" s="16"/>
      <c r="C67" s="17">
        <v>17592.4</v>
      </c>
      <c r="D67" s="17"/>
      <c r="E67" s="24">
        <v>13414.7</v>
      </c>
      <c r="F67" s="107">
        <f t="shared" si="6"/>
        <v>76.2528137150133</v>
      </c>
      <c r="G67" s="17"/>
      <c r="H67" s="17"/>
      <c r="I67" s="18"/>
      <c r="J67" s="91"/>
      <c r="K67" s="17"/>
      <c r="L67" s="18"/>
      <c r="M67" s="119"/>
      <c r="N67" s="17"/>
      <c r="O67" s="17"/>
      <c r="P67" s="101"/>
    </row>
    <row r="68" spans="1:16" ht="12.75">
      <c r="A68" s="39" t="s">
        <v>60</v>
      </c>
      <c r="B68" s="16"/>
      <c r="C68" s="24">
        <v>5299.1</v>
      </c>
      <c r="D68" s="24"/>
      <c r="E68" s="24">
        <v>4496.4</v>
      </c>
      <c r="F68" s="107">
        <f t="shared" si="6"/>
        <v>84.85214470381761</v>
      </c>
      <c r="G68" s="17"/>
      <c r="H68" s="17"/>
      <c r="I68" s="18"/>
      <c r="J68" s="91"/>
      <c r="K68" s="17"/>
      <c r="L68" s="18"/>
      <c r="M68" s="119"/>
      <c r="N68" s="17"/>
      <c r="O68" s="17"/>
      <c r="P68" s="101"/>
    </row>
    <row r="69" spans="1:16" ht="12.75">
      <c r="A69" s="39" t="s">
        <v>13</v>
      </c>
      <c r="B69" s="16"/>
      <c r="C69" s="24">
        <f>C66-C67-C68</f>
        <v>8108.499999999998</v>
      </c>
      <c r="D69" s="24">
        <f>D66-D67-D68</f>
        <v>0</v>
      </c>
      <c r="E69" s="24">
        <f>E66-E67-E68</f>
        <v>5005.300000000001</v>
      </c>
      <c r="F69" s="107">
        <f t="shared" si="6"/>
        <v>61.72904976259483</v>
      </c>
      <c r="G69" s="24">
        <f>G66-I70</f>
        <v>0.1</v>
      </c>
      <c r="H69" s="17" t="e">
        <f>H66-H67-H68-#REF!</f>
        <v>#REF!</v>
      </c>
      <c r="I69" s="24">
        <v>0</v>
      </c>
      <c r="J69" s="93">
        <f>I69/G69*100</f>
        <v>0</v>
      </c>
      <c r="K69" s="24">
        <v>5</v>
      </c>
      <c r="L69" s="24">
        <f>L66-L67-L68</f>
        <v>3</v>
      </c>
      <c r="M69" s="91">
        <f>L69/K69*100</f>
        <v>60</v>
      </c>
      <c r="N69" s="12">
        <f>G69+K69</f>
        <v>5.1</v>
      </c>
      <c r="O69" s="12">
        <f>I69+L69</f>
        <v>3</v>
      </c>
      <c r="P69" s="100">
        <f>O69/N69*100</f>
        <v>58.82352941176471</v>
      </c>
    </row>
    <row r="70" spans="1:16" s="14" customFormat="1" ht="33.75" customHeight="1">
      <c r="A70" s="30" t="s">
        <v>61</v>
      </c>
      <c r="B70" s="27" t="s">
        <v>62</v>
      </c>
      <c r="C70" s="22">
        <v>27</v>
      </c>
      <c r="D70" s="21"/>
      <c r="E70" s="22">
        <v>11</v>
      </c>
      <c r="F70" s="107">
        <f t="shared" si="6"/>
        <v>40.74074074074074</v>
      </c>
      <c r="G70" s="21"/>
      <c r="H70" s="21"/>
      <c r="I70" s="28"/>
      <c r="J70" s="91"/>
      <c r="K70" s="21"/>
      <c r="L70" s="28"/>
      <c r="M70" s="120"/>
      <c r="N70" s="21"/>
      <c r="O70" s="21"/>
      <c r="P70" s="102"/>
    </row>
    <row r="71" spans="1:16" s="14" customFormat="1" ht="18" customHeight="1">
      <c r="A71" s="19" t="s">
        <v>63</v>
      </c>
      <c r="B71" s="20" t="s">
        <v>64</v>
      </c>
      <c r="C71" s="22">
        <v>22062.1</v>
      </c>
      <c r="D71" s="22"/>
      <c r="E71" s="22">
        <v>15921.3</v>
      </c>
      <c r="F71" s="106">
        <f t="shared" si="6"/>
        <v>72.16584096708836</v>
      </c>
      <c r="G71" s="22">
        <v>965.4</v>
      </c>
      <c r="H71" s="22"/>
      <c r="I71" s="22">
        <v>678</v>
      </c>
      <c r="J71" s="91">
        <f>I71/G71*100</f>
        <v>70.22995649471721</v>
      </c>
      <c r="K71" s="22">
        <v>110</v>
      </c>
      <c r="L71" s="22">
        <v>82.1</v>
      </c>
      <c r="M71" s="91">
        <f>L71/K71*100</f>
        <v>74.63636363636364</v>
      </c>
      <c r="N71" s="12">
        <f>G71+K71</f>
        <v>1075.4</v>
      </c>
      <c r="O71" s="12">
        <f>I71+L71</f>
        <v>760.1</v>
      </c>
      <c r="P71" s="100">
        <f>O71/N71*100</f>
        <v>70.6806769574112</v>
      </c>
    </row>
    <row r="72" spans="1:16" ht="12.75">
      <c r="A72" s="15" t="s">
        <v>8</v>
      </c>
      <c r="B72" s="16"/>
      <c r="C72" s="69"/>
      <c r="D72" s="69"/>
      <c r="E72" s="69"/>
      <c r="F72" s="108"/>
      <c r="G72" s="131"/>
      <c r="H72" s="131"/>
      <c r="I72" s="138"/>
      <c r="J72" s="90"/>
      <c r="K72" s="131"/>
      <c r="L72" s="138"/>
      <c r="M72" s="129"/>
      <c r="N72" s="69"/>
      <c r="O72" s="69"/>
      <c r="P72" s="101"/>
    </row>
    <row r="73" spans="1:16" ht="12.75">
      <c r="A73" s="15" t="s">
        <v>65</v>
      </c>
      <c r="B73" s="16" t="s">
        <v>66</v>
      </c>
      <c r="C73" s="24">
        <v>590.3</v>
      </c>
      <c r="D73" s="17"/>
      <c r="E73" s="17">
        <v>556.2</v>
      </c>
      <c r="F73" s="107">
        <f aca="true" t="shared" si="7" ref="F73:F80">E73/C73*100</f>
        <v>94.22327630018637</v>
      </c>
      <c r="G73" s="24">
        <v>965.4</v>
      </c>
      <c r="H73" s="24"/>
      <c r="I73" s="26">
        <v>678</v>
      </c>
      <c r="J73" s="92">
        <f>I73/G73*100</f>
        <v>70.22995649471721</v>
      </c>
      <c r="K73" s="24">
        <v>110</v>
      </c>
      <c r="L73" s="26">
        <v>82.1</v>
      </c>
      <c r="M73" s="91">
        <f>L73/K73*100</f>
        <v>74.63636363636364</v>
      </c>
      <c r="N73" s="12">
        <f>G73+K73</f>
        <v>1075.4</v>
      </c>
      <c r="O73" s="12">
        <f>I73+L73</f>
        <v>760.1</v>
      </c>
      <c r="P73" s="100">
        <f>O73/N73*100</f>
        <v>70.6806769574112</v>
      </c>
    </row>
    <row r="74" spans="1:16" ht="12.75">
      <c r="A74" s="15" t="s">
        <v>67</v>
      </c>
      <c r="B74" s="16" t="s">
        <v>68</v>
      </c>
      <c r="C74" s="24">
        <v>8920.2</v>
      </c>
      <c r="D74" s="17"/>
      <c r="E74" s="24">
        <v>7890.8</v>
      </c>
      <c r="F74" s="107">
        <f t="shared" si="7"/>
        <v>88.4599000022421</v>
      </c>
      <c r="G74" s="131"/>
      <c r="H74" s="131"/>
      <c r="I74" s="138"/>
      <c r="J74" s="110"/>
      <c r="K74" s="131"/>
      <c r="L74" s="138"/>
      <c r="M74" s="90"/>
      <c r="N74" s="162"/>
      <c r="O74" s="162"/>
      <c r="P74" s="100"/>
    </row>
    <row r="75" spans="1:16" ht="12.75">
      <c r="A75" s="15" t="s">
        <v>69</v>
      </c>
      <c r="B75" s="16" t="s">
        <v>70</v>
      </c>
      <c r="C75" s="24">
        <v>12551.6</v>
      </c>
      <c r="D75" s="17"/>
      <c r="E75" s="24">
        <v>7474.3</v>
      </c>
      <c r="F75" s="107">
        <f t="shared" si="7"/>
        <v>59.5485834475286</v>
      </c>
      <c r="G75" s="131"/>
      <c r="H75" s="131"/>
      <c r="I75" s="138"/>
      <c r="J75" s="110"/>
      <c r="K75" s="131"/>
      <c r="L75" s="138"/>
      <c r="M75" s="90"/>
      <c r="N75" s="162"/>
      <c r="O75" s="162"/>
      <c r="P75" s="100"/>
    </row>
    <row r="76" spans="1:16" ht="12.75">
      <c r="A76" s="30" t="s">
        <v>71</v>
      </c>
      <c r="B76" s="20" t="s">
        <v>72</v>
      </c>
      <c r="C76" s="22">
        <v>84.6</v>
      </c>
      <c r="D76" s="21"/>
      <c r="E76" s="21">
        <v>68.3</v>
      </c>
      <c r="F76" s="106">
        <f t="shared" si="7"/>
        <v>80.73286052009456</v>
      </c>
      <c r="G76" s="22">
        <v>689.7</v>
      </c>
      <c r="H76" s="22"/>
      <c r="I76" s="23">
        <v>5.2</v>
      </c>
      <c r="J76" s="91">
        <f>I76/G76*100</f>
        <v>0.7539509931854429</v>
      </c>
      <c r="K76" s="22"/>
      <c r="L76" s="23"/>
      <c r="M76" s="91" t="e">
        <f>L76/K76*100</f>
        <v>#DIV/0!</v>
      </c>
      <c r="N76" s="12">
        <f>G76+K76</f>
        <v>689.7</v>
      </c>
      <c r="O76" s="12">
        <f>I76+L76</f>
        <v>5.2</v>
      </c>
      <c r="P76" s="100">
        <f>O76/N76*100</f>
        <v>0.7539509931854429</v>
      </c>
    </row>
    <row r="77" spans="1:16" ht="12.75">
      <c r="A77" s="51" t="s">
        <v>73</v>
      </c>
      <c r="B77" s="20" t="s">
        <v>74</v>
      </c>
      <c r="C77" s="22">
        <v>891.5</v>
      </c>
      <c r="D77" s="22"/>
      <c r="E77" s="22">
        <v>452.2</v>
      </c>
      <c r="F77" s="106">
        <f t="shared" si="7"/>
        <v>50.72349971957375</v>
      </c>
      <c r="G77" s="22"/>
      <c r="H77" s="22"/>
      <c r="I77" s="22"/>
      <c r="J77" s="92" t="e">
        <f>I77/G77*100</f>
        <v>#DIV/0!</v>
      </c>
      <c r="K77" s="22">
        <v>0</v>
      </c>
      <c r="L77" s="22">
        <v>0</v>
      </c>
      <c r="M77" s="91" t="e">
        <f>L77/K77*100</f>
        <v>#DIV/0!</v>
      </c>
      <c r="N77" s="12">
        <f>G77+K77</f>
        <v>0</v>
      </c>
      <c r="O77" s="12">
        <f>I77+L77</f>
        <v>0</v>
      </c>
      <c r="P77" s="100" t="e">
        <f>O77/N77*100</f>
        <v>#DIV/0!</v>
      </c>
    </row>
    <row r="78" spans="1:16" s="14" customFormat="1" ht="34.5" thickBot="1">
      <c r="A78" s="10" t="s">
        <v>75</v>
      </c>
      <c r="B78" s="11" t="s">
        <v>76</v>
      </c>
      <c r="C78" s="13">
        <v>14617.5</v>
      </c>
      <c r="D78" s="52"/>
      <c r="E78" s="13">
        <v>10513.1</v>
      </c>
      <c r="F78" s="106">
        <f t="shared" si="7"/>
        <v>71.92132717632974</v>
      </c>
      <c r="G78" s="13"/>
      <c r="H78" s="13"/>
      <c r="I78" s="53"/>
      <c r="J78" s="92"/>
      <c r="K78" s="13">
        <v>0</v>
      </c>
      <c r="L78" s="53">
        <v>0</v>
      </c>
      <c r="M78" s="91" t="e">
        <f>L78/K78*100</f>
        <v>#DIV/0!</v>
      </c>
      <c r="N78" s="12">
        <f>G78+K78</f>
        <v>0</v>
      </c>
      <c r="O78" s="12">
        <f>I78+L78</f>
        <v>0</v>
      </c>
      <c r="P78" s="100" t="e">
        <f>O78/N78*100</f>
        <v>#DIV/0!</v>
      </c>
    </row>
    <row r="79" spans="1:16" ht="13.5" hidden="1" thickBot="1">
      <c r="A79" s="54"/>
      <c r="B79" s="55"/>
      <c r="C79" s="123"/>
      <c r="D79" s="123"/>
      <c r="E79" s="123"/>
      <c r="F79" s="124" t="e">
        <f t="shared" si="7"/>
        <v>#DIV/0!</v>
      </c>
      <c r="G79" s="123"/>
      <c r="H79" s="123"/>
      <c r="I79" s="139"/>
      <c r="J79" s="140" t="e">
        <f>I79/G79*100</f>
        <v>#DIV/0!</v>
      </c>
      <c r="K79" s="123"/>
      <c r="L79" s="139"/>
      <c r="M79" s="167" t="e">
        <f>L79/K79*100</f>
        <v>#DIV/0!</v>
      </c>
      <c r="N79" s="168">
        <f>G79+K79</f>
        <v>0</v>
      </c>
      <c r="O79" s="168">
        <f>I79+L79</f>
        <v>0</v>
      </c>
      <c r="P79" s="114" t="e">
        <f>O79/N79*100</f>
        <v>#DIV/0!</v>
      </c>
    </row>
    <row r="80" spans="1:16" s="60" customFormat="1" ht="18.75" customHeight="1" thickBot="1">
      <c r="A80" s="56" t="s">
        <v>77</v>
      </c>
      <c r="B80" s="57"/>
      <c r="C80" s="58">
        <f>C78+C77+C76+C71+C70+C66+C34+C33+C32+C31+C30+C29+C7</f>
        <v>270131.9</v>
      </c>
      <c r="D80" s="58">
        <f>D78+D77+D76+D71+D70+D66+D34+D33+D32+D31+D30+D29+D7</f>
        <v>0</v>
      </c>
      <c r="E80" s="58">
        <f>E78+E77+E76+E71+E70+E66+E34+E33+E32+E31+E30+E29+E7</f>
        <v>190098.90000000002</v>
      </c>
      <c r="F80" s="109">
        <f t="shared" si="7"/>
        <v>70.37262167111696</v>
      </c>
      <c r="G80" s="58">
        <f>G78+G77+G76+G71+G70+G66+G59+G34+G33+G32+G31+G30+G29+G7</f>
        <v>24658.299999999996</v>
      </c>
      <c r="H80" s="58">
        <f>H78+H77+H76+H71+H70+H66+H34+H33+H32+H31+H30+H29+H7</f>
        <v>0</v>
      </c>
      <c r="I80" s="58">
        <f>I78+I77+I76+I71+I70+I66+I59+I34+I33+I32+I31+I30+I29+I7</f>
        <v>16067.7</v>
      </c>
      <c r="J80" s="95">
        <f>I80/G80*100</f>
        <v>65.16142637570313</v>
      </c>
      <c r="K80" s="58">
        <f>K78+K77+K76+K71+K70+K66+K59+K34+K33+K32+K31+K30+K29+K7</f>
        <v>17518.399999999998</v>
      </c>
      <c r="L80" s="85">
        <f>L78+L77+L76+L71+L70+L66+L34+L33+L32+L31+L30+L29+L7</f>
        <v>11933.5</v>
      </c>
      <c r="M80" s="98">
        <f>L80/K80*100</f>
        <v>68.11980546168601</v>
      </c>
      <c r="N80" s="59">
        <f>G80+K80</f>
        <v>42176.7</v>
      </c>
      <c r="O80" s="113">
        <f>I80+L80</f>
        <v>28001.2</v>
      </c>
      <c r="P80" s="115">
        <f>O80/N80*100</f>
        <v>66.39021070875626</v>
      </c>
    </row>
    <row r="81" spans="1:9" ht="39" customHeight="1">
      <c r="A81" s="61" t="s">
        <v>78</v>
      </c>
      <c r="B81" s="62"/>
      <c r="C81" s="63"/>
      <c r="D81" s="63"/>
      <c r="E81" s="63"/>
      <c r="F81" s="63"/>
      <c r="G81" s="63" t="s">
        <v>79</v>
      </c>
      <c r="H81" s="63"/>
      <c r="I81" s="63"/>
    </row>
    <row r="82" spans="1:9" ht="12.75">
      <c r="A82" s="61"/>
      <c r="B82" s="62"/>
      <c r="C82" s="63"/>
      <c r="D82" s="63"/>
      <c r="E82" s="63"/>
      <c r="F82" s="63"/>
      <c r="G82" s="63"/>
      <c r="H82" s="63"/>
      <c r="I82" s="63"/>
    </row>
    <row r="83" spans="1:9" ht="12.75">
      <c r="A83" s="61"/>
      <c r="B83" s="62"/>
      <c r="C83" s="63"/>
      <c r="D83" s="63"/>
      <c r="E83" s="63"/>
      <c r="F83" s="63"/>
      <c r="G83" s="63"/>
      <c r="H83" s="63"/>
      <c r="I83" s="63"/>
    </row>
    <row r="84" spans="1:9" ht="12.75">
      <c r="A84" s="61"/>
      <c r="B84" s="62"/>
      <c r="C84" s="63"/>
      <c r="D84" s="63"/>
      <c r="E84" s="63"/>
      <c r="F84" s="63"/>
      <c r="G84" s="64"/>
      <c r="H84" s="63"/>
      <c r="I84" s="63"/>
    </row>
    <row r="85" spans="1:9" ht="12.75">
      <c r="A85" s="61"/>
      <c r="B85" s="62"/>
      <c r="C85" s="63"/>
      <c r="D85" s="63"/>
      <c r="E85" s="63"/>
      <c r="F85" s="63"/>
      <c r="G85" s="63"/>
      <c r="H85" s="63"/>
      <c r="I85" s="63"/>
    </row>
    <row r="86" spans="1:9" ht="12.75">
      <c r="A86" s="61"/>
      <c r="B86" s="62"/>
      <c r="C86" s="63"/>
      <c r="D86" s="63"/>
      <c r="E86" s="63"/>
      <c r="F86" s="63"/>
      <c r="G86" s="63"/>
      <c r="H86" s="63"/>
      <c r="I86" s="63"/>
    </row>
    <row r="87" spans="1:9" ht="12.75">
      <c r="A87" s="61"/>
      <c r="B87" s="62"/>
      <c r="C87" s="63"/>
      <c r="D87" s="63"/>
      <c r="E87" s="63"/>
      <c r="F87" s="63"/>
      <c r="G87" s="65"/>
      <c r="H87" s="63"/>
      <c r="I87" s="65"/>
    </row>
    <row r="88" spans="1:9" ht="12.75">
      <c r="A88" s="61"/>
      <c r="B88" s="62"/>
      <c r="C88" s="63"/>
      <c r="D88" s="63"/>
      <c r="E88" s="63"/>
      <c r="F88" s="63"/>
      <c r="G88" s="64"/>
      <c r="H88" s="63"/>
      <c r="I88" s="64"/>
    </row>
    <row r="89" spans="1:9" ht="12.75">
      <c r="A89" s="61"/>
      <c r="B89" s="62"/>
      <c r="C89" s="63"/>
      <c r="D89" s="63"/>
      <c r="E89" s="63"/>
      <c r="F89" s="63"/>
      <c r="G89" s="63"/>
      <c r="H89" s="63"/>
      <c r="I89" s="63"/>
    </row>
    <row r="90" spans="1:9" ht="12.75">
      <c r="A90" s="61"/>
      <c r="B90" s="62"/>
      <c r="C90" s="63"/>
      <c r="D90" s="63"/>
      <c r="E90" s="63"/>
      <c r="F90" s="63"/>
      <c r="G90" s="63"/>
      <c r="H90" s="63"/>
      <c r="I90" s="63"/>
    </row>
    <row r="91" spans="1:9" ht="12.75">
      <c r="A91" s="61"/>
      <c r="B91" s="62"/>
      <c r="C91" s="63"/>
      <c r="D91" s="63"/>
      <c r="E91" s="63"/>
      <c r="F91" s="63"/>
      <c r="G91" s="63"/>
      <c r="H91" s="63"/>
      <c r="I91" s="63"/>
    </row>
    <row r="92" spans="1:9" ht="12.75">
      <c r="A92" s="61"/>
      <c r="B92" s="62"/>
      <c r="C92" s="63"/>
      <c r="D92" s="63"/>
      <c r="E92" s="63"/>
      <c r="F92" s="63"/>
      <c r="G92" s="63"/>
      <c r="H92" s="63"/>
      <c r="I92" s="63"/>
    </row>
    <row r="93" spans="1:9" ht="12.75">
      <c r="A93" s="61"/>
      <c r="B93" s="62"/>
      <c r="C93" s="63"/>
      <c r="D93" s="63"/>
      <c r="E93" s="63"/>
      <c r="F93" s="63"/>
      <c r="G93" s="63"/>
      <c r="H93" s="63"/>
      <c r="I93" s="63"/>
    </row>
    <row r="94" spans="1:9" ht="12.75">
      <c r="A94" s="61"/>
      <c r="B94" s="62"/>
      <c r="C94" s="63"/>
      <c r="D94" s="63"/>
      <c r="E94" s="63"/>
      <c r="F94" s="63"/>
      <c r="G94" s="63"/>
      <c r="H94" s="63"/>
      <c r="I94" s="63"/>
    </row>
    <row r="95" spans="1:9" ht="12.75">
      <c r="A95" s="61"/>
      <c r="B95" s="62"/>
      <c r="C95" s="63"/>
      <c r="D95" s="63"/>
      <c r="E95" s="63"/>
      <c r="F95" s="63"/>
      <c r="G95" s="63"/>
      <c r="H95" s="63"/>
      <c r="I95" s="63"/>
    </row>
    <row r="96" spans="1:9" ht="12.75">
      <c r="A96" s="61"/>
      <c r="B96" s="62"/>
      <c r="C96" s="63"/>
      <c r="D96" s="63"/>
      <c r="E96" s="63"/>
      <c r="F96" s="63"/>
      <c r="G96" s="63"/>
      <c r="H96" s="63"/>
      <c r="I96" s="63"/>
    </row>
    <row r="97" spans="1:9" ht="12.75">
      <c r="A97" s="61"/>
      <c r="B97" s="62"/>
      <c r="C97" s="63"/>
      <c r="D97" s="63"/>
      <c r="E97" s="63"/>
      <c r="F97" s="63"/>
      <c r="G97" s="63"/>
      <c r="H97" s="63"/>
      <c r="I97" s="63"/>
    </row>
    <row r="98" spans="1:9" ht="12.75">
      <c r="A98" s="61"/>
      <c r="B98" s="62"/>
      <c r="C98" s="63"/>
      <c r="D98" s="63"/>
      <c r="E98" s="63"/>
      <c r="F98" s="63"/>
      <c r="G98" s="63"/>
      <c r="H98" s="63"/>
      <c r="I98" s="63"/>
    </row>
    <row r="99" spans="1:9" ht="12.75">
      <c r="A99" s="61"/>
      <c r="B99" s="62"/>
      <c r="C99" s="63"/>
      <c r="D99" s="63"/>
      <c r="E99" s="63"/>
      <c r="F99" s="63"/>
      <c r="G99" s="63"/>
      <c r="H99" s="63"/>
      <c r="I99" s="63"/>
    </row>
    <row r="100" spans="1:9" ht="12.7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ht="12.75">
      <c r="A101" s="61"/>
      <c r="B101" s="62"/>
      <c r="C101" s="63"/>
      <c r="D101" s="63"/>
      <c r="E101" s="63"/>
      <c r="F101" s="63"/>
      <c r="G101" s="63"/>
      <c r="H101" s="63"/>
      <c r="I101" s="63"/>
    </row>
    <row r="102" spans="1:9" ht="12.75">
      <c r="A102" s="61"/>
      <c r="B102" s="62"/>
      <c r="C102" s="63"/>
      <c r="D102" s="63"/>
      <c r="E102" s="63"/>
      <c r="F102" s="63"/>
      <c r="G102" s="63"/>
      <c r="H102" s="63"/>
      <c r="I102" s="63"/>
    </row>
    <row r="103" spans="1:9" ht="12.75">
      <c r="A103" s="61"/>
      <c r="B103" s="62"/>
      <c r="C103" s="63"/>
      <c r="D103" s="63"/>
      <c r="E103" s="63"/>
      <c r="F103" s="63"/>
      <c r="G103" s="63"/>
      <c r="H103" s="63"/>
      <c r="I103" s="63"/>
    </row>
    <row r="104" spans="1:9" ht="12.7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ht="12.75">
      <c r="A105" s="61"/>
      <c r="B105" s="62"/>
      <c r="C105" s="63"/>
      <c r="D105" s="63"/>
      <c r="E105" s="63"/>
      <c r="F105" s="63"/>
      <c r="G105" s="63"/>
      <c r="H105" s="63"/>
      <c r="I105" s="63"/>
    </row>
    <row r="106" spans="1:9" ht="12.75">
      <c r="A106" s="61"/>
      <c r="B106" s="62"/>
      <c r="C106" s="63"/>
      <c r="D106" s="63"/>
      <c r="E106" s="63"/>
      <c r="F106" s="63"/>
      <c r="G106" s="63"/>
      <c r="H106" s="63"/>
      <c r="I106" s="63"/>
    </row>
    <row r="107" spans="1:9" ht="12.75">
      <c r="A107" s="61"/>
      <c r="B107" s="62"/>
      <c r="C107" s="63"/>
      <c r="D107" s="63"/>
      <c r="E107" s="63"/>
      <c r="F107" s="63"/>
      <c r="G107" s="63"/>
      <c r="H107" s="63"/>
      <c r="I107" s="63"/>
    </row>
    <row r="108" spans="1:9" ht="12.75">
      <c r="A108" s="61"/>
      <c r="B108" s="62"/>
      <c r="C108" s="63"/>
      <c r="D108" s="63"/>
      <c r="E108" s="63"/>
      <c r="F108" s="63"/>
      <c r="G108" s="63"/>
      <c r="H108" s="63"/>
      <c r="I108" s="63"/>
    </row>
    <row r="109" spans="1:9" ht="12.75">
      <c r="A109" s="61"/>
      <c r="B109" s="62"/>
      <c r="C109" s="63"/>
      <c r="D109" s="63"/>
      <c r="E109" s="63"/>
      <c r="F109" s="63"/>
      <c r="G109" s="63"/>
      <c r="H109" s="63"/>
      <c r="I109" s="63"/>
    </row>
    <row r="110" spans="1:9" ht="12.75">
      <c r="A110" s="61"/>
      <c r="B110" s="62"/>
      <c r="C110" s="63"/>
      <c r="D110" s="63"/>
      <c r="E110" s="63"/>
      <c r="F110" s="63"/>
      <c r="G110" s="63"/>
      <c r="H110" s="63"/>
      <c r="I110" s="63"/>
    </row>
    <row r="111" spans="1:9" ht="12.75">
      <c r="A111" s="61"/>
      <c r="B111" s="62"/>
      <c r="C111" s="63"/>
      <c r="D111" s="63"/>
      <c r="E111" s="63"/>
      <c r="F111" s="63"/>
      <c r="G111" s="63"/>
      <c r="H111" s="63"/>
      <c r="I111" s="63"/>
    </row>
    <row r="112" spans="1:9" ht="12.75">
      <c r="A112" s="61"/>
      <c r="B112" s="62"/>
      <c r="C112" s="63"/>
      <c r="D112" s="63"/>
      <c r="E112" s="63"/>
      <c r="F112" s="63"/>
      <c r="G112" s="63"/>
      <c r="H112" s="63"/>
      <c r="I112" s="63"/>
    </row>
    <row r="113" spans="1:9" ht="12.75">
      <c r="A113" s="61"/>
      <c r="B113" s="62"/>
      <c r="C113" s="63"/>
      <c r="D113" s="63"/>
      <c r="E113" s="63"/>
      <c r="F113" s="63"/>
      <c r="G113" s="63"/>
      <c r="H113" s="63"/>
      <c r="I113" s="63"/>
    </row>
    <row r="114" spans="1:9" ht="12.75">
      <c r="A114" s="61"/>
      <c r="B114" s="62"/>
      <c r="C114" s="63"/>
      <c r="D114" s="63"/>
      <c r="E114" s="63"/>
      <c r="F114" s="63"/>
      <c r="G114" s="63"/>
      <c r="H114" s="63"/>
      <c r="I114" s="63"/>
    </row>
    <row r="115" spans="1:9" ht="12.75">
      <c r="A115" s="61"/>
      <c r="B115" s="62"/>
      <c r="C115" s="63"/>
      <c r="D115" s="63"/>
      <c r="E115" s="63"/>
      <c r="F115" s="63"/>
      <c r="G115" s="63"/>
      <c r="H115" s="63"/>
      <c r="I115" s="63"/>
    </row>
    <row r="116" spans="1:9" ht="12.75">
      <c r="A116" s="61"/>
      <c r="B116" s="62"/>
      <c r="C116" s="63"/>
      <c r="D116" s="63"/>
      <c r="E116" s="63"/>
      <c r="F116" s="63"/>
      <c r="G116" s="63"/>
      <c r="H116" s="63"/>
      <c r="I116" s="63"/>
    </row>
    <row r="117" spans="1:9" ht="12.75">
      <c r="A117" s="61"/>
      <c r="B117" s="62"/>
      <c r="C117" s="63"/>
      <c r="D117" s="63"/>
      <c r="E117" s="63"/>
      <c r="F117" s="63"/>
      <c r="G117" s="63"/>
      <c r="H117" s="63"/>
      <c r="I117" s="63"/>
    </row>
    <row r="118" spans="1:9" ht="12.75">
      <c r="A118" s="61"/>
      <c r="B118" s="62"/>
      <c r="C118" s="63"/>
      <c r="D118" s="63"/>
      <c r="E118" s="63"/>
      <c r="F118" s="63"/>
      <c r="G118" s="63"/>
      <c r="H118" s="63"/>
      <c r="I118" s="63"/>
    </row>
    <row r="119" spans="1:9" ht="12.75">
      <c r="A119" s="61"/>
      <c r="B119" s="62"/>
      <c r="C119" s="63"/>
      <c r="D119" s="63"/>
      <c r="E119" s="63"/>
      <c r="F119" s="63"/>
      <c r="G119" s="63"/>
      <c r="H119" s="63"/>
      <c r="I119" s="63"/>
    </row>
    <row r="120" spans="1:9" ht="12.75">
      <c r="A120" s="61"/>
      <c r="B120" s="62"/>
      <c r="C120" s="63"/>
      <c r="D120" s="63"/>
      <c r="E120" s="63"/>
      <c r="F120" s="63"/>
      <c r="G120" s="63"/>
      <c r="H120" s="63"/>
      <c r="I120" s="63"/>
    </row>
    <row r="121" spans="1:9" ht="12.75">
      <c r="A121" s="61"/>
      <c r="B121" s="62"/>
      <c r="C121" s="63"/>
      <c r="D121" s="63"/>
      <c r="E121" s="63"/>
      <c r="F121" s="63"/>
      <c r="G121" s="63"/>
      <c r="H121" s="63"/>
      <c r="I121" s="63"/>
    </row>
    <row r="122" spans="1:9" ht="12.75">
      <c r="A122" s="61"/>
      <c r="B122" s="62"/>
      <c r="C122" s="63"/>
      <c r="D122" s="63"/>
      <c r="E122" s="63"/>
      <c r="F122" s="63"/>
      <c r="G122" s="63"/>
      <c r="H122" s="63"/>
      <c r="I122" s="63"/>
    </row>
    <row r="123" spans="1:9" ht="12.75">
      <c r="A123" s="61"/>
      <c r="B123" s="62"/>
      <c r="C123" s="63"/>
      <c r="D123" s="63"/>
      <c r="E123" s="63"/>
      <c r="F123" s="63"/>
      <c r="G123" s="63"/>
      <c r="H123" s="63"/>
      <c r="I123" s="63"/>
    </row>
    <row r="124" spans="1:9" ht="12.75">
      <c r="A124" s="61"/>
      <c r="B124" s="62"/>
      <c r="C124" s="63"/>
      <c r="D124" s="63"/>
      <c r="E124" s="63"/>
      <c r="F124" s="63"/>
      <c r="G124" s="63"/>
      <c r="H124" s="63"/>
      <c r="I124" s="63"/>
    </row>
    <row r="125" spans="1:9" ht="12.75">
      <c r="A125" s="61"/>
      <c r="B125" s="62"/>
      <c r="C125" s="63"/>
      <c r="D125" s="63"/>
      <c r="E125" s="63"/>
      <c r="F125" s="63"/>
      <c r="G125" s="63"/>
      <c r="H125" s="63"/>
      <c r="I125" s="63"/>
    </row>
    <row r="126" spans="1:9" ht="12.75">
      <c r="A126" s="61"/>
      <c r="B126" s="62"/>
      <c r="C126" s="63"/>
      <c r="D126" s="63"/>
      <c r="E126" s="63"/>
      <c r="F126" s="63"/>
      <c r="G126" s="63"/>
      <c r="H126" s="63"/>
      <c r="I126" s="63"/>
    </row>
    <row r="127" spans="1:9" ht="12.75">
      <c r="A127" s="61"/>
      <c r="B127" s="62"/>
      <c r="C127" s="63"/>
      <c r="D127" s="63"/>
      <c r="E127" s="63"/>
      <c r="F127" s="63"/>
      <c r="G127" s="63"/>
      <c r="H127" s="63"/>
      <c r="I127" s="63"/>
    </row>
    <row r="128" spans="1:9" ht="12.75">
      <c r="A128" s="61"/>
      <c r="B128" s="62"/>
      <c r="C128" s="63"/>
      <c r="D128" s="63"/>
      <c r="E128" s="63"/>
      <c r="F128" s="63"/>
      <c r="G128" s="63"/>
      <c r="H128" s="63"/>
      <c r="I128" s="63"/>
    </row>
    <row r="129" spans="1:9" ht="12.75">
      <c r="A129" s="61"/>
      <c r="B129" s="62"/>
      <c r="C129" s="63"/>
      <c r="D129" s="63"/>
      <c r="E129" s="63"/>
      <c r="F129" s="63"/>
      <c r="G129" s="63"/>
      <c r="H129" s="63"/>
      <c r="I129" s="63"/>
    </row>
    <row r="130" spans="1:9" ht="12.75">
      <c r="A130" s="61"/>
      <c r="B130" s="62"/>
      <c r="C130" s="63"/>
      <c r="D130" s="63"/>
      <c r="E130" s="63"/>
      <c r="F130" s="63"/>
      <c r="G130" s="63"/>
      <c r="H130" s="63"/>
      <c r="I130" s="63"/>
    </row>
    <row r="131" spans="1:9" ht="12.75">
      <c r="A131" s="61"/>
      <c r="B131" s="62"/>
      <c r="C131" s="63"/>
      <c r="D131" s="63"/>
      <c r="E131" s="63"/>
      <c r="F131" s="63"/>
      <c r="G131" s="63"/>
      <c r="H131" s="63"/>
      <c r="I131" s="63"/>
    </row>
    <row r="132" spans="1:9" ht="12.75">
      <c r="A132" s="61"/>
      <c r="B132" s="62"/>
      <c r="C132" s="63"/>
      <c r="D132" s="63"/>
      <c r="E132" s="63"/>
      <c r="F132" s="63"/>
      <c r="G132" s="63"/>
      <c r="H132" s="63"/>
      <c r="I132" s="63"/>
    </row>
    <row r="133" spans="1:9" ht="12.75">
      <c r="A133" s="61"/>
      <c r="B133" s="62"/>
      <c r="C133" s="63"/>
      <c r="D133" s="63"/>
      <c r="E133" s="63"/>
      <c r="F133" s="63"/>
      <c r="G133" s="63"/>
      <c r="H133" s="63"/>
      <c r="I133" s="63"/>
    </row>
    <row r="134" spans="1:9" ht="12.75">
      <c r="A134" s="61"/>
      <c r="B134" s="62"/>
      <c r="C134" s="63"/>
      <c r="D134" s="63"/>
      <c r="E134" s="63"/>
      <c r="F134" s="63"/>
      <c r="G134" s="63"/>
      <c r="H134" s="63"/>
      <c r="I134" s="63"/>
    </row>
    <row r="135" spans="1:9" ht="12.75">
      <c r="A135" s="61"/>
      <c r="B135" s="62"/>
      <c r="C135" s="63"/>
      <c r="D135" s="63"/>
      <c r="E135" s="63"/>
      <c r="F135" s="63"/>
      <c r="G135" s="63"/>
      <c r="H135" s="63"/>
      <c r="I135" s="63"/>
    </row>
    <row r="136" spans="1:9" ht="12.75">
      <c r="A136" s="61"/>
      <c r="B136" s="62"/>
      <c r="C136" s="63"/>
      <c r="D136" s="63"/>
      <c r="E136" s="63"/>
      <c r="F136" s="63"/>
      <c r="G136" s="63"/>
      <c r="H136" s="63"/>
      <c r="I136" s="63"/>
    </row>
    <row r="137" spans="1:9" ht="12.75">
      <c r="A137" s="61"/>
      <c r="B137" s="62"/>
      <c r="C137" s="63"/>
      <c r="D137" s="63"/>
      <c r="E137" s="63"/>
      <c r="F137" s="63"/>
      <c r="G137" s="63"/>
      <c r="H137" s="63"/>
      <c r="I137" s="63"/>
    </row>
    <row r="138" spans="1:9" ht="12.75">
      <c r="A138" s="61"/>
      <c r="B138" s="62"/>
      <c r="C138" s="63"/>
      <c r="D138" s="63"/>
      <c r="E138" s="63"/>
      <c r="F138" s="63"/>
      <c r="G138" s="63"/>
      <c r="H138" s="63"/>
      <c r="I138" s="63"/>
    </row>
    <row r="139" spans="1:9" ht="12.75">
      <c r="A139" s="61"/>
      <c r="B139" s="62"/>
      <c r="C139" s="63"/>
      <c r="D139" s="63"/>
      <c r="E139" s="63"/>
      <c r="F139" s="63"/>
      <c r="G139" s="63"/>
      <c r="H139" s="63"/>
      <c r="I139" s="63"/>
    </row>
    <row r="140" spans="1:9" ht="12.75">
      <c r="A140" s="61"/>
      <c r="B140" s="62"/>
      <c r="C140" s="63"/>
      <c r="D140" s="63"/>
      <c r="E140" s="63"/>
      <c r="F140" s="63"/>
      <c r="G140" s="63"/>
      <c r="H140" s="63"/>
      <c r="I140" s="63"/>
    </row>
    <row r="141" spans="1:9" ht="12.75">
      <c r="A141" s="61"/>
      <c r="B141" s="62"/>
      <c r="C141" s="63"/>
      <c r="D141" s="63"/>
      <c r="E141" s="63"/>
      <c r="F141" s="63"/>
      <c r="G141" s="63"/>
      <c r="H141" s="63"/>
      <c r="I141" s="63"/>
    </row>
    <row r="142" spans="1:9" ht="12.75">
      <c r="A142" s="61"/>
      <c r="B142" s="62"/>
      <c r="C142" s="63"/>
      <c r="D142" s="63"/>
      <c r="E142" s="63"/>
      <c r="F142" s="63"/>
      <c r="G142" s="63"/>
      <c r="H142" s="63"/>
      <c r="I142" s="63"/>
    </row>
    <row r="143" spans="1:9" ht="12.75">
      <c r="A143" s="61"/>
      <c r="B143" s="62"/>
      <c r="C143" s="63"/>
      <c r="D143" s="63"/>
      <c r="E143" s="63"/>
      <c r="F143" s="63"/>
      <c r="G143" s="63"/>
      <c r="H143" s="63"/>
      <c r="I143" s="63"/>
    </row>
    <row r="144" spans="1:9" ht="12.75">
      <c r="A144" s="61"/>
      <c r="B144" s="62"/>
      <c r="C144" s="63"/>
      <c r="D144" s="63"/>
      <c r="E144" s="63"/>
      <c r="F144" s="63"/>
      <c r="G144" s="63"/>
      <c r="H144" s="63"/>
      <c r="I144" s="63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2016-08-08T06:17:23Z</cp:lastPrinted>
  <dcterms:created xsi:type="dcterms:W3CDTF">2014-02-05T06:16:45Z</dcterms:created>
  <dcterms:modified xsi:type="dcterms:W3CDTF">2018-10-02T14:23:05Z</dcterms:modified>
  <cp:category/>
  <cp:version/>
  <cp:contentType/>
  <cp:contentStatus/>
</cp:coreProperties>
</file>