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210" windowWidth="14205" windowHeight="7815" tabRatio="599" firstSheet="6" activeTab="14"/>
  </bookViews>
  <sheets>
    <sheet name="бураши" sheetId="1" r:id="rId1"/>
    <sheet name="вихарево" sheetId="2" r:id="rId2"/>
    <sheet name="дамаскино" sheetId="3" r:id="rId3"/>
    <sheet name="зимник" sheetId="4" r:id="rId4"/>
    <sheet name="м.кильмезь" sheetId="5" r:id="rId5"/>
    <sheet name="моторки" sheetId="6" r:id="rId6"/>
    <sheet name="паска" sheetId="7" r:id="rId7"/>
    <sheet name="порек" sheetId="8" r:id="rId8"/>
    <sheet name="р.ватага" sheetId="9" r:id="rId9"/>
    <sheet name="селино" sheetId="10" r:id="rId10"/>
    <sheet name="чернушка" sheetId="11" r:id="rId11"/>
    <sheet name="пгт.Кильмезь" sheetId="12" r:id="rId12"/>
    <sheet name="консолид. по поселениям" sheetId="13" r:id="rId13"/>
    <sheet name="муниц. район" sheetId="14" r:id="rId14"/>
    <sheet name="консолид. район " sheetId="15" r:id="rId15"/>
    <sheet name="Лист1" sheetId="16" r:id="rId16"/>
    <sheet name="Лист2" sheetId="17" r:id="rId17"/>
    <sheet name="Лист3" sheetId="18" r:id="rId18"/>
  </sheets>
  <definedNames>
    <definedName name="_xlnm.Print_Titles" localSheetId="12">'консолид. по поселениям'!$7:$9</definedName>
    <definedName name="_xlnm.Print_Titles" localSheetId="14">'консолид. район '!$8:$10</definedName>
    <definedName name="_xlnm.Print_Titles" localSheetId="13">'муниц. район'!$7:$9</definedName>
    <definedName name="_xlnm.Print_Titles" localSheetId="11">'пгт.Кильмезь'!$7:$8</definedName>
    <definedName name="_xlnm.Print_Area" localSheetId="13">'муниц. район'!$A$1:$H$154</definedName>
  </definedNames>
  <calcPr fullCalcOnLoad="1"/>
</workbook>
</file>

<file path=xl/sharedStrings.xml><?xml version="1.0" encoding="utf-8"?>
<sst xmlns="http://schemas.openxmlformats.org/spreadsheetml/2006/main" count="1108" uniqueCount="451">
  <si>
    <t>(936 1 11 05013 10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</si>
  <si>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(182 1 09 04010 02 0000 120) Налог на имущество предприятий</t>
  </si>
  <si>
    <t>(936 1 14 06013 13 0000 430) Доходы от продажи земельных участков, государственная собственность на которые не разграничена и которые  расположены в границах городских поселений.</t>
  </si>
  <si>
    <t>(984 1 17 01050 10 0000 180)Невыясненные поступления, зачисляемые в бюджеты поселений</t>
  </si>
  <si>
    <t>(984 1 17 05050 10 0000 180) Прочие неналоговые доходы бюджетов поселений</t>
  </si>
  <si>
    <t>(936 1 11 05013 13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</si>
  <si>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(9911 11 05025 13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</si>
  <si>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(991 1 11 05035 13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</si>
  <si>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991 1 11 09045 13 0000 120 Прочие поступления  от имущества, находящегося в собственности городских поселений</t>
  </si>
  <si>
    <t>(991 1 11 05035 13 0000 120)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</si>
  <si>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(991 1 11 09035 13 0000 120) Доходы от эксплуатации и использования имущества автомобильных дорог, находящихся в собственности городских поселений</t>
  </si>
  <si>
    <t>(936 1 16 33050 05 0000 140)Денежные взыскания (штрафы) за нарушения законодательстваРФ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</si>
  <si>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(000 1 11 05035 13 0000 120)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</si>
  <si>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(188 1 16 30030 01 0000 140) Денежные взыскания (штрафы) за административные правонарушения в области дорожного движения</t>
  </si>
  <si>
    <t>(182 1 01 02040 01 0000 110)Налог на доходы физических лиц в виде фиксированных авансовых платежей с доходов, полученными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НК РФ</t>
  </si>
  <si>
    <t>(991 1 14 02053 13 0000 440)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 в части реализации материальных запасов по указанному имуществу</t>
  </si>
  <si>
    <t xml:space="preserve">991 1 11 09045 13 0000 120 Прочие поступления  от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</t>
  </si>
  <si>
    <t>(936 1 14 02053 13 0000 440) Доходы от реализации иного имущества, находящихся в собственности городских поселений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</si>
  <si>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>(936 1 14 02053 05 0000 440) Доходы от реализации иного имущества, находящихся в собственности муниципальных районов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</si>
  <si>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>(991 1 14 02053 13 0000 410)Доходы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, в части реализации основных средств по указанному имуществу</t>
  </si>
  <si>
    <t>(991 1 17 05050 13 0000 180) Прочие неналоговые доходы бюджетов городских поселений</t>
  </si>
  <si>
    <t>(991 1 14 02053 10 0000 410)Доходы от реализации иного имущества,находящегося в собственности сельских поселений</t>
  </si>
  <si>
    <t>(991 1 16 90050 13 0000 140) Прочие поступления от денежных взысканий (штрафов) и иных сумм в возмещение ущерба, зачисляемые в бюджеты городских поселений</t>
  </si>
  <si>
    <t>(000 1 16 90050 13 0000 140) Прочие поступления от денежных взысканий (штрафов) и иных сумм в возмещение ущерба, зачисляемые в бюджеты городских поселений</t>
  </si>
  <si>
    <t>(000 1 16 90050 10 0000 140) Прочие поступления от денежных взысканий (штрафов) и иных сумм в возмещение ущерба, зачисляемые в бюджеты сельских поселений</t>
  </si>
  <si>
    <t>(936 1 14 06013 10 0000 430)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</si>
  <si>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(992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МБС</t>
    </r>
    <r>
      <rPr>
        <i/>
        <sz val="10"/>
        <rFont val="Arial Cyr"/>
        <family val="0"/>
      </rPr>
      <t>)</t>
    </r>
  </si>
  <si>
    <t>(048 1 12 01010 01 0000 120) Плата за выбросы загрязняющих веществ в атмосферный воздух стационарными объектами</t>
  </si>
  <si>
    <t>(048 1 12 01020 01 0000 120) Плата за выбросы загрязняющих веществ в атмосферный воздух передвижными объектами</t>
  </si>
  <si>
    <t>(048 1 12 01030 01 0000 120) Плата за сбросы загрязняющих веществ в водные объекты</t>
  </si>
  <si>
    <t>(048 1 12 01040 01 0000 120) Плата за размещение отходов производства и потребления</t>
  </si>
  <si>
    <t>(903 1 13 01995 05 0000130)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</si>
  <si>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988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</si>
  <si>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(988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</si>
  <si>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17 01050 10 0000 180)Невыясненные поступления, зачисляемые в бюджеты поселений</t>
  </si>
  <si>
    <t>(810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</si>
  <si>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</si>
  <si>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3</t>
  </si>
  <si>
    <t>8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</si>
  <si>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</si>
  <si>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</t>
  </si>
  <si>
    <t>(161 1 16 33050 10 6000 140)Денежные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</si>
  <si>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(990 1 17 01050 10 0000 180)Невыясненные поступления, зачисляемые в бюджеты поселений</t>
  </si>
  <si>
    <t>(990 1 17 05050 10 0000 180) Прочие неналоговые доходы бюджетов поселений</t>
  </si>
  <si>
    <t>989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</si>
  <si>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</si>
  <si>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987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</si>
  <si>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(060 1 16 90050 05 6000 140) Прочие поступления от денежных взысканий (штрафов) и иных сумм в возмещение ущерба, зачисляемые в бюджеты муниципальных районов</t>
  </si>
  <si>
    <t>(106 1 16 30030 01 6000 140)Прочие денежные взыскания (штрафы) за административные правонарушения в области дорожного движения</t>
  </si>
  <si>
    <t>(984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</si>
  <si>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(936 1 11 05013 10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</si>
  <si>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(936 1 14 02053 05 0000 440)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 </t>
  </si>
  <si>
    <t>(983 2 02 02999 10 1100 151) Прочие субсидии бюджетам поселений (в части реализации областной целевой программы по ремонту памятников и обелисков воинам-землякам, погибшим в годы Великой Отечественной войны 1941-1945 годов)</t>
  </si>
  <si>
    <t>(987 1 13 02065 10 0000 130) Доходы, поступающие в порядке возмещения расходов, понесенных в связи с эксплуатацией  имущества поселений</t>
  </si>
  <si>
    <t>Карачева К.А. / 2-13-72</t>
  </si>
  <si>
    <t>(980 1 17 14030 10 0000 180) Средства самообложения граждан, зачисляемый в БП</t>
  </si>
  <si>
    <t>(000 1 17 01000 00 0000 180)Невыясненные поступления</t>
  </si>
  <si>
    <t>(981 1 17 14030 10 0000 180) Средства самообложения граждан, зачисляемый в БП</t>
  </si>
  <si>
    <t>(983 1 17 14030 10 0000 180) Средства самообложения граждан, зачисляемый в БП</t>
  </si>
  <si>
    <t>(980 1 16 90050 10 0000 140) Прочие поступления от денежных взысканий (штрафов) и иных сумм в возмещение ущерба, зачисляемые в бюджеты поселений</t>
  </si>
  <si>
    <t>(982 1 17 05050 10 0000 180) Прочие неналоговые доходы бюджетов поселений</t>
  </si>
  <si>
    <t>(986 1 17 05050 10 0000 180) Прочие неналоговые доходы бюджетов поселений</t>
  </si>
  <si>
    <t>(984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</si>
  <si>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(988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</si>
  <si>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(991 2 02 02088 10 0002 151)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</si>
  <si>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(991 2 02 02089 10 0002 151) Субсидии бюджетам поселений на обеспечение мероприятий по переселению граждан из аварийного жилищного фонда за счет средств бюджетов</t>
  </si>
  <si>
    <t>(991 2 02 01003 10 000 151) Дотации бюджетам поселений на поддержку мер по обеспечению сбалансированности бюджетов</t>
  </si>
  <si>
    <t>(983 2 02 02999 10 2900 151) Субсидии на оценку строений,помещений и сооружений  принадлежащих на праве собственности гражданам</t>
  </si>
  <si>
    <t>Процент исполнения к утвержденному плану</t>
  </si>
  <si>
    <t>(903 1 17 05050 05 0000 180) Прочие неналоговые доходы бюджетов муниципальных районов</t>
  </si>
  <si>
    <t>(182 1 05 01041 02 0000 110) Налог, взимаемый в виде стоимости патента в связи с применением упрощенной системы налогообложения</t>
  </si>
  <si>
    <t>(182 1 05 01042 02 0000 110) 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</si>
  <si>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(182 1 06 01030 10 0000 110) Налог на имущество физических лиц, взимаемый по ставкам, применяемым к объектам налогообложения, расположенным в границах поселений</t>
  </si>
  <si>
    <t>(000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</si>
  <si>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(000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</si>
  <si>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(000 1 17 01050 10 0000 180) Невыясненные поступления, зачисляемые в бюджеты поселений</t>
  </si>
  <si>
    <t>(182 1 06 06013 10 0000 110) Земельный налог, взымаемый по ставкам, установленным в соответствии с подпунктом 1 пункта статьи 394 Налогового кодекса Российской Федерации и применяемым к объектам налогообложения, расположенным в границах поселений</t>
  </si>
  <si>
    <t>980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</si>
  <si>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(982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</si>
  <si>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(982 1 17 01050 10 0000 180)Невыясненные поступления, зачисляемые в бюджеты поселений</t>
  </si>
  <si>
    <t>(981 1 17 05050 10 0000 180) Прочие неналоговые доходы бюджетов поселений</t>
  </si>
  <si>
    <t>(980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</si>
  <si>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</si>
  <si>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(989 1 17 14030 10 0000 180) Средства самообложения граждан, зачисляемый в БП</t>
  </si>
  <si>
    <t>(989 1 17 05050 10 0000 180) Прочие неналоговые доходы бюджетов поселений</t>
  </si>
  <si>
    <t>(182 1 05 01012 01 0000 110)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</si>
  <si>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(182 1 05 01021 01 0000 110) Налог, взимаемый с налогоплательщиков , выбравших в качестве объекта налогообложения доходы, уменьшенные на величину расходов</t>
  </si>
  <si>
    <t>(182 1 05 01022 01 0000 110)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</si>
  <si>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(182 1 05 03020 01 0000 110)Единый сельскохозяйственный налог (до 01.01.2011 г)</t>
  </si>
  <si>
    <t>(988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</si>
  <si>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 xml:space="preserve">  </t>
  </si>
  <si>
    <t xml:space="preserve"> </t>
  </si>
  <si>
    <t>(188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</si>
  <si>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(192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</si>
  <si>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(814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</si>
  <si>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</si>
  <si>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08 07150 01 0000 110) Государственная пошлина за выдачу разрешения на установку рекламной конструкции</t>
  </si>
  <si>
    <t>Исполнение консолидированного бюджета поселений</t>
  </si>
  <si>
    <t>Всего собственные доходы:</t>
  </si>
  <si>
    <t>Исполнение бюджета Зимнякского сельского поселения</t>
  </si>
  <si>
    <t>Итого безвозмездные перечисления:</t>
  </si>
  <si>
    <t>ВСЕГО ДОХОДОВ:</t>
  </si>
  <si>
    <t xml:space="preserve">Исполнение бюджета </t>
  </si>
  <si>
    <t>Кильмезского муниципального района по доходам</t>
  </si>
  <si>
    <t>Всего собственные доходы</t>
  </si>
  <si>
    <t>Всего налоговые и неналоговые  доходы:</t>
  </si>
  <si>
    <t>Итого платные услуги:</t>
  </si>
  <si>
    <t>Исполнение бюджета Бурашевского сельского поселения</t>
  </si>
  <si>
    <t xml:space="preserve">Исполнение бюджета Вихаревского сельского поселения </t>
  </si>
  <si>
    <t>Исполнение бюджета Дамаскинского сельского поселения</t>
  </si>
  <si>
    <t>Исполнение бюджета Малокильмезского сельского поселения</t>
  </si>
  <si>
    <t>Исполнение бюджета Моторского сельского поселения</t>
  </si>
  <si>
    <t>Исполнение бюджета Паскинского сельского поселения</t>
  </si>
  <si>
    <t>Исполнение бюджета Большепорекского сельского поселения</t>
  </si>
  <si>
    <t>Исполнение бюджета Рыбно-Ватажского сельского поселения</t>
  </si>
  <si>
    <t>Исполнение бюджета Селинского сельского поселения</t>
  </si>
  <si>
    <t>Исполнение бюджета Чернушского сельского поселения</t>
  </si>
  <si>
    <t xml:space="preserve">Исполнение бюджета городского поселения пгт. Кильмезь </t>
  </si>
  <si>
    <t>года</t>
  </si>
  <si>
    <t>983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</si>
  <si>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(936 1 13 02995 05 0000 130)Прочие доходы от компенсации затрат бюджетов муниципальных районов</t>
  </si>
  <si>
    <t>9 месяцев</t>
  </si>
  <si>
    <t>(182 1 16 08000 01 0000 140) Денежные взыскания (штрафы)за административные правонарушения в
области государственного регулирования производства и оборота этилового спирта, алкогольной, спиртосодержащей и табачной продукции</t>
  </si>
  <si>
    <t>(182 1 16 06000 01 0000 140)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</si>
  <si>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(188 1 16 30030 01 0000 140) Прочие денежные взыскания (штрафы) за административные правонарушения в области дорожного движения</t>
  </si>
  <si>
    <t>(182 1 16 03030 01 0000 140)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</si>
  <si>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7</t>
  </si>
  <si>
    <t>Откл.             (гр.4-гр.5)</t>
  </si>
  <si>
    <t>Откл.              (гр.4-гр.5)</t>
  </si>
  <si>
    <t>6</t>
  </si>
  <si>
    <t>(182 1 16 03010 01 0000 140)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НК РФ</t>
  </si>
  <si>
    <t>(076 1 16 90050 05 6000 140)Поступления от денежных взысканий (штрафов)</t>
  </si>
  <si>
    <t>(980 1 17 05050 10 0000 180) Прочие неналоговые доходы бюджетов поселений</t>
  </si>
  <si>
    <t>(983 1 17 01050 10 0000 180)Невыясненные поступления, зачисляемые в бюджеты поселений</t>
  </si>
  <si>
    <t>(985 1 16 90050 10 0000 140) Прочие поступления от денежных взысканий (штрафов) и иных сумм в возмещение ущерба, зачисляемые в бюджеты поселений</t>
  </si>
  <si>
    <t>(986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</si>
  <si>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16 90050 10 0000 140) Прочие поступления от денежных взысканий (штрафов) и иных сумм в возмещение ущерба, зачисляемые в бюджеты поселений</t>
  </si>
  <si>
    <t>(989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</si>
  <si>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(141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</si>
  <si>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(048 1 12 01050 01 0000 120) Плата з использование лесов, расположенных на землях иных категорий, находящихся в собственности муниципальных районов</t>
  </si>
  <si>
    <t>(981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</si>
  <si>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(981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</si>
  <si>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(182 1 06 06043 10 0000 110) Земельный налог с физических лиц, обладающих земельным участком, расположенным в границах сельских поселений</t>
  </si>
  <si>
    <t>(182 1 06 06033 10 0000 110) Земельный налог с организаций, обладающих земельным участком, расположенным в границах сельских поселений</t>
  </si>
  <si>
    <t>(983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</si>
  <si>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(936 1 11 05013 13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</si>
  <si>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(936 1 14 06013 13 0000 430)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</si>
  <si>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(182 1 06 01030 13 0000 110)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</si>
  <si>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(182 1 06 06033 13 0000 110) Земельный налог с организаций, обладающих земельным участком, расположенным в границах городских поселений</t>
  </si>
  <si>
    <t>(182 1 06 06043 13 0000 110) Земельный налог с физических лиц, обладающих земельным участком, расположенным в границах городских поселений</t>
  </si>
  <si>
    <t>(984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</si>
  <si>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986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</si>
  <si>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>(936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ДШИ, Музей</t>
    </r>
    <r>
      <rPr>
        <i/>
        <sz val="10"/>
        <rFont val="Arial Cyr"/>
        <family val="0"/>
      </rPr>
      <t>)</t>
    </r>
  </si>
  <si>
    <t>(936 1 13 02065 05 0000 130) Доходы, поступающие в порядке возмещения расходов, понесенных в связи с эксплуатацией  имущества муниципальных районов (Администрация)</t>
  </si>
  <si>
    <t>(048 1 12 01050 01 0000 120) Плата за использование лесов, расположенных на землях иных категорий, находящихся в собственности муниципальных районов</t>
  </si>
  <si>
    <t>(981 1 16 90050 10 0000 140) Прочие поступления от денежных взысканий (штрафов) и иных сумм в возмещение ущерба, зачисляемые в бюджеты поселений</t>
  </si>
  <si>
    <t>(182 1 05 02020 02 0000 110) Единый налог на вмененный доход для отдельных видов деятельности (за налоговые периоды, истекшие до 1 января 2011 года)</t>
  </si>
  <si>
    <t>(985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</si>
  <si>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(936 1 14 06013 10 0000 430 )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</si>
  <si>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(991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</si>
  <si>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(000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</si>
  <si>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(182 1 01 02010 01 0000 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</si>
  <si>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(182 1 01 02020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</si>
  <si>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</si>
  <si>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МУ РЦКиД</t>
    </r>
    <r>
      <rPr>
        <i/>
        <sz val="10"/>
        <rFont val="Arial Cyr"/>
        <family val="0"/>
      </rPr>
      <t>)</t>
    </r>
  </si>
  <si>
    <t>(986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</si>
  <si>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(141 1 16 43000 01 6000 140)Денежные взыскания (штрафы) за нарушение законодательства РФ</t>
  </si>
  <si>
    <t>(982 1 14 02053 10 0000 410)Доходы от реализации иного имущества,находящегося в собственности поселений</t>
  </si>
  <si>
    <t>(986 1 17 01050 10 0000 180)Невыясненные поступления, зачисляемые в бюджеты поселений</t>
  </si>
  <si>
    <t>(991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</si>
  <si>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(100 1 03 02230 01 0000 110 Доходы от уплаты  акцизов на дизельное топливо, зачисляемые в консолидированные бюджеты субъектов РФ)</t>
  </si>
  <si>
    <t>(182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</si>
  <si>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(987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</si>
  <si>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(991 1 14 02053 10 0000 440)Доходы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и бюджетных учреждений)в части реализации материальных запасов по указанному имуществу</t>
  </si>
  <si>
    <t>(141 1 16 28000 01 0000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</si>
  <si>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(188 1 16 21050 05 0000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</si>
  <si>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(990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</si>
  <si>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(106 1 16 30030 01 6000 140)Денежные взыскания (штрафы) за нарушение земельного законодательства</t>
  </si>
  <si>
    <t>(322 1 16 21050 10 6000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</si>
  <si>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(936 1 17 05050 05 0000 180) Прочие неналоговые доходы бюджетов муниципальных районов</t>
  </si>
  <si>
    <t>(903 1 17 01050 05 0000 180) Невыяспенные  поступления, зачисляемые в бюджеты муниципальных районов</t>
  </si>
  <si>
    <t>(990 1 16 90050 10 0000 140) Прочие поступления от денежных взысканий (штрафов) и иных сумм в возмещение ущерба, зачисляемые в бюджеты поселений</t>
  </si>
  <si>
    <t>(983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</si>
  <si>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</si>
  <si>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(987 1 13 02065 10 0000 130)  Доходы, поступающие в порядке возмещения расходов, понесенных в связи с эксплуатацией  имущества поселений</t>
  </si>
  <si>
    <t>990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</si>
  <si>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(100 1 03 02240 01 0000 110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РФ)</t>
  </si>
  <si>
    <t xml:space="preserve">100 1 03 02250 01 0000 110 Доходы от уплаты акцизов на автомобильный бензин, производимый на территории РФ, зачисляемые в консолидированные бюджеты субъектов РФ </t>
  </si>
  <si>
    <t>100 1 03 02260 01 0000 110 Доходы от уплаты акцизов на прямогонный бензин, производимый на территории РФ, зачисляемые в консолидированные бюджеты субъектов РФ</t>
  </si>
  <si>
    <t>(936 1 16 51040 02 0000 140)Денежные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</si>
  <si>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(985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</si>
  <si>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Исполнение консолидированного бюджета </t>
  </si>
  <si>
    <t>Финансовое управление администрации Кильмезского района Кировской области</t>
  </si>
  <si>
    <t>Единица измерения: тыс. руб.</t>
  </si>
  <si>
    <t>Наименование</t>
  </si>
  <si>
    <t>План утвержденный на год</t>
  </si>
  <si>
    <t>Исполнено с начала года</t>
  </si>
  <si>
    <t>(936 1 14 06013 10 0000 430) Доходы от продажи земельных участков, государственная собственность на которые не разграничена и которые  расположены в границах поселений.</t>
  </si>
  <si>
    <t>(936 1 16 51030 02 0000 140)Денежные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</si>
  <si>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(936 1 11 05025 05 0000 120) Доходы, получаемые в виде арендной платы. А также средства от продажи права на заключение договоров аренды за земли, находящиеся в собственности муниципальных райнов (за исключением земельных участков муниципальных бюджетных и автономных учреждений)</t>
  </si>
  <si>
    <t>Начальник финансового управления</t>
  </si>
  <si>
    <t>администрации Кильмезского района                                       Е.В. Гулин</t>
  </si>
  <si>
    <t>(182 1 01 02030 01 0000 110) Налог на доходы физических лиц с доходов, полученных от осуществления деятельности физическими лицами, не являющимися налоговыми резидентами РФ</t>
  </si>
  <si>
    <t>(182 1 01 02030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</si>
  <si>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(188 1 16 43000 01 6000 140) Денежные взыскания (штрафы) за нарушение законодательства РФ</t>
  </si>
  <si>
    <t>(321 1 16 25060 01 0000 140) Денежные взыскания (штрафы) за нарушение земельного законодательства</t>
  </si>
  <si>
    <t>(984 1 17 14030 10 0000 180) Средства самообложения граждан, зачисляемый в БП</t>
  </si>
  <si>
    <t>(985 1 17 01050 10 0000 180)Невыясненные поступления, зачисляемые в бюджеты поселений</t>
  </si>
  <si>
    <t>(985 1 17 14030 10 0000 180) Средства самообложения граждан, зачисляемый в БП</t>
  </si>
  <si>
    <t>(986 1 17 14030 10 0000 180) Средства самообложения граждан, зачисляемый в БП</t>
  </si>
  <si>
    <t>(987 1 17 14030 10 0000 180) Средства самообложения граждан, зачисляемый в БП</t>
  </si>
  <si>
    <t>(987 1 17 01050 10 0000 180)Невыясненные поступления, зачисляемые в бюджеты поселений</t>
  </si>
  <si>
    <t>(182 1 05 04020 02 0000 110)Налог, взимаемый с связи с применением патентной системы налогообложения, зачисляемый вбюджеты муниципальных районов</t>
  </si>
  <si>
    <t>(000 1 17 01050 05 0000 180) Невыясненные  поступления, зачисляемые в бюджеты муниц. районов</t>
  </si>
  <si>
    <t>(000 1 17 01050 10 0000 180) Невыясненные  поступления, зачисляемые в бюджеты поселений</t>
  </si>
  <si>
    <t>(983 1 17 05050 10 0000 180) Прочие неналоговые доходы бюджетов поселений</t>
  </si>
  <si>
    <t>(985 1 17 05050 10 0000 180) Прочие неналоговые доходы бюджетов поселений</t>
  </si>
  <si>
    <t>(988 1 17 05050 10 0000 180) Прочие неналоговые доходы бюджетов поселений</t>
  </si>
  <si>
    <t>(182 1 05 03000 01 0000 110) Единый сельскохозяйственный налог</t>
  </si>
  <si>
    <t>(182 1 06 02010 02 0000 110) Налог на имущество организаций по имуществу, не входящему в Единую систему газоснабжения</t>
  </si>
  <si>
    <t>(182 1 08 03010 01 0000 110)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</si>
  <si>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(182 1 09 01030 05 1000 110) Налог на прибыль организаций, зачислявшийся до 1 января 2005 года в местные бюджеты, мобилизуемый на территориях муниципальных районов</t>
  </si>
  <si>
    <t>(182 1 09 04010 02 1000 110) Налог на имущество предприятий*</t>
  </si>
  <si>
    <t>(000 1 19 05000 05 0000 151) Возврат остатков субсидий и субвенций из бюджетов муниц. районов</t>
  </si>
  <si>
    <t>(000 1 17 05050 05 0000 180) Прочие неналоговые доходы бюджетов муниципальных районов</t>
  </si>
  <si>
    <t>(182 1 05 01011 01 0000 110) Налог, взимаемый с налогоплательщиков , выбравших в качестве объекта налогообложения доходы</t>
  </si>
  <si>
    <t>(182 1 05 02010 02 0000 110) Единый налог на вмененный доход для отдельных видов деятельности</t>
  </si>
  <si>
    <t>(182 1 05 03010 01 0000 110) Единый сельскохозяйственный налог</t>
  </si>
  <si>
    <t>(182 1 05 03020 01 0000 110) Единый сельскохозяйственный налог (за налоговые периоды, истекшие до 1 января 2011 года)</t>
  </si>
  <si>
    <t>(182 1 09 04050 10 1000 110) Земельный налог (по обязательствам, возникшим до 1 января 2006 года), мобилизуемый на территориях поселений</t>
  </si>
  <si>
    <t>(982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</si>
  <si>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(072 1 16 25060 01 0000 140) Денежные взыскания (штрафы) за нарушение земельного законодательства</t>
  </si>
  <si>
    <t>(000 1 17 14030 10 0000180)Средства самообложения граждан, зачисляемые в БП</t>
  </si>
  <si>
    <t>981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</si>
  <si>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(182 1 09 04050 10 0000 110)Земельный налог (по обязательствам, возникшим до 1 января 2006 года), мобилизуемый на территориях поселений</t>
  </si>
  <si>
    <t>982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</si>
  <si>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(991 1 17 01050 10 0000 180)Невыясненные поступления, зачисляемые в бюджеты поселений</t>
  </si>
  <si>
    <t>(990 1 17 14030 10 0000 180) Средства самообложения граждан, зачисляемый в БП</t>
  </si>
  <si>
    <t>(182 1 01 02030 01 0000 110)Налог на доходы физических лиц с доходов, полученных физическими лицами в соответствии со статьей 228 НКРФ</t>
  </si>
  <si>
    <t>(991 1 14 02053 10 0000 410)Доходы от реализации иного имущества,находящегося в собственности поселений</t>
  </si>
  <si>
    <t>(991 1 16 18050 10 0000 140)Денежные взыскания(штрафы) за нарушение бюджетного законодательства (в части бюджетов поселений)</t>
  </si>
  <si>
    <t>(991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</si>
  <si>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(177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</si>
  <si>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(182 1 09 07050 05 1000 110) Прочие местные налоги и сборы</t>
  </si>
  <si>
    <t>(182 1 09 07030 05 1000 110)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</si>
  <si>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(182 1 09 06020 02 0000 110) Сбор на нужды образовательных учреждений , взимаемый с юридических лиц</t>
  </si>
  <si>
    <t>(182 1 09 06010 02 1000 110) Налог с продаж*</t>
  </si>
  <si>
    <t>2</t>
  </si>
  <si>
    <t>4</t>
  </si>
  <si>
    <t>5</t>
  </si>
  <si>
    <t>(987 1 17 05050 10 0000 180 Прочие неналоговые доходы  бюджетов поселений</t>
  </si>
  <si>
    <t>(936 1 11 05035 05 0000 120) 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</si>
  <si>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984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</si>
  <si>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(984 1 16 90050 10 0000 140) Прочие поступления от денежных взысканий (штрафов) и иных сумм в возмещение ущерба, зачисляемые в бюджеты поселений</t>
  </si>
  <si>
    <t>(498 1 16 25010 01 0000 140) Денежные взыскания (штрафы) за нарушение законодательства о недрах</t>
  </si>
  <si>
    <t>985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</si>
  <si>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(989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</si>
  <si>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А.П.Благодатских</t>
  </si>
  <si>
    <t xml:space="preserve">администрации Кильмезского района                                     </t>
  </si>
  <si>
    <t>администрации Кильмезского района                                       А.П.Благодатских</t>
  </si>
  <si>
    <t>администрации Кильмезского района                                     А.П.Благодатских</t>
  </si>
  <si>
    <t>администрации Кильмезского района                                    А.П.Благодатских</t>
  </si>
  <si>
    <t>администрации Кильмезского района                                  А.П.Благодатских</t>
  </si>
  <si>
    <t>администрации Кильмезского района                                 А.П.Благодатских</t>
  </si>
  <si>
    <t>администрации Кильмезского района                                   А.П.Благодатских</t>
  </si>
  <si>
    <t>(318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</si>
  <si>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14 02052 05 0000 410)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</si>
  <si>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(936 1 14 02053 05 0000 410)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</si>
  <si>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(991 1 13 01995 13 0000 130) Прочие доходы от оказания платных услуг (работ) получателями средств бюджетов городских поселений</t>
  </si>
  <si>
    <t>(991 1 14 02052 13 0000 440)Доходы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</si>
  <si>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(936 1 16 32000 05 0000 140)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</si>
  <si>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(710 1 16 35030 05 0000 140) Суммы по искам о возмещении вреда, причиненного окружающей среде, подлежащие зачислению в бюджеты муниципальных районов</t>
  </si>
  <si>
    <t>(710 1 16 25050 01 0000 140)Денежные взыскания (штрафы) за нарушение законодательства в области охраны окружающей среды</t>
  </si>
  <si>
    <t>(710 1 16 25050 01 0000 140) Денежные взыскания (штрафы) за нарушение законодательства в области охраны окружающей среды</t>
  </si>
  <si>
    <t>(710 16 35030 05 0000 140) Суммы по искам о возмещении вреда, причиненного окружающей среде, подлежащие зачислению в бюджеты муниципальных районов</t>
  </si>
  <si>
    <t>(983 1 14 02053 10 0000 410)Доходы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, в части реализации основных средств по указанному имуществу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</si>
  <si>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РЦКиД</t>
    </r>
    <r>
      <rPr>
        <i/>
        <sz val="10"/>
        <rFont val="Arial Cyr"/>
        <family val="0"/>
      </rPr>
      <t>)</t>
    </r>
  </si>
  <si>
    <r>
      <t>(936 1 13 02065 05 0000 130) Доходы, поступающие в порядке возмещения расходов, понесенных в связи с эксплуатацией  имущества муниципальных районов (</t>
    </r>
    <r>
      <rPr>
        <b/>
        <i/>
        <sz val="10"/>
        <rFont val="Arial Cyr"/>
        <family val="0"/>
      </rPr>
      <t>Администрация</t>
    </r>
    <r>
      <rPr>
        <i/>
        <sz val="10"/>
        <rFont val="Arial Cyr"/>
        <family val="0"/>
      </rPr>
      <t>)</t>
    </r>
  </si>
  <si>
    <t>(987 1 16 33050 10 60000 140)Денежные взыскания (штрафы) и иные суммы, взыскиваемые  с лиц, виновных в совершении преступлений, и в возмещение ущербу имуществу, зачисляемые в бюджеты поселений</t>
  </si>
  <si>
    <t>(936 1 14 06025 13 0000 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</si>
  <si>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(991 1 11 05025 13 0000 120)Доходы, получаемые в виде арендной платы,а также средства от продажи права на заключение договоров аренды за земли, находящиеся в собственности городских поселений</t>
  </si>
  <si>
    <t>(000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</si>
  <si>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(936 1 14 06025 13 0000 430)Доходы от продажи земельных участков, находящихся в собственности городских поселений(за исключением имущества муниципальных  бюджетных и автономных учреждений)</t>
  </si>
  <si>
    <t>,</t>
  </si>
  <si>
    <t>(141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</si>
  <si>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(902 1 11 05035 05 0000 120)Доходы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</si>
  <si>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(903 1 11 05035 05 0000 120)Доходы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</si>
  <si>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(000 1 17 05050 13 0000 180) Прочие неналоговые доходы бюджетов городских поселений</t>
  </si>
  <si>
    <t>(188 1 16 28000 01 6000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</si>
  <si>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(936 1 16 37040 05 0000 140)Поступления сумм в возмещении вреда, причиняемого автомобильным дорогам местного значения транспортными средствам, осуществляющими перевозки тяжеловесных и (или) крупногабаритных грузов, зачисляемые в бюджеты муниципальных районов</t>
  </si>
  <si>
    <t>(000 1 17 05050 10 0000 180) Прочие неналоговые доходы бюджетов сельских поселений</t>
  </si>
  <si>
    <t>(936 1 17 01050 05 0000 180) Невыяспенные  поступления, зачисляемые в бюджеты муниципальных районов</t>
  </si>
  <si>
    <t>(322 1 16 43000 01 6000 140) 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</si>
  <si>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(982 1 17 14030 10 0000 180) Средства самообложения граждан, зачисляемый в БП</t>
  </si>
  <si>
    <t>(981 1 14 06025 10 0000 430)Доходы от продажи земельных участков, находящихся в собственности поселений(за исключением имущества муниципальных  бюджетных и автономных учреждений)</t>
  </si>
  <si>
    <t>(141 1 16 28000 01 6000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</si>
  <si>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(989 1 14 02053 10 0000 440)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 в части реализации материальных запасов по указанному имуществу</t>
  </si>
  <si>
    <t>(902 1 13 02065 05 0000 130) Доходы, поступающие в порядке возмещения расходов, понесенных в связи с эксплуатацией  имущества муниципальных районов</t>
  </si>
  <si>
    <t>(991 1 11 09045 13 0000 120) 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</si>
  <si>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(902 1 13 02065 05 0000 130) Доходы, поступающие в порядке возмещения расходов, понесенных в связи с эксплуатацией  имущества муниципальных районов </t>
  </si>
  <si>
    <t>(980 2 02 15001 10 0100 151) Дотации бюджетам поселений на выравнивание бюджетной обеспеченности</t>
  </si>
  <si>
    <t>(980 2 02 15001 10 0200 151) Дотации бюджетам поселений на выравнивание  бюджетной обеспеченности</t>
  </si>
  <si>
    <t>(980 2 02 15002 10 0000 151) Дотации бюджетам поселений на поддержку мер по обеспечению сбалансированности бюджетов</t>
  </si>
  <si>
    <t>(980 2 02 35118 10 0000 151) Субвенции бюджетам  поселений на осуществление первичного воинского учета на территориях, где отсутствуют военные комиссариаты</t>
  </si>
  <si>
    <t>(981 2 02 15001 10 0100 151) Дотации бюджетам поселений на выравнивание бюджетной обеспеченности</t>
  </si>
  <si>
    <t>(981 2 02 15001 10 0200 151) Дотации бюджетам поселений на выравнивание бюджетной обеспеченности</t>
  </si>
  <si>
    <t>(981 2 02 15002 10 0000 151) Дотации бюджетам поселений на поддержку мер по обеспечению сбалансированности бюджетов</t>
  </si>
  <si>
    <t>(981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</si>
  <si>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(982 2 02 15001 10 0100 151) Дотации бюджетам поселений на выравнивание бюджетной обеспеченности</t>
  </si>
  <si>
    <t>(982 2 02 15001 10 0200 151) Дотации бюджетам поселений на выравнивание бюджетной обеспеченности</t>
  </si>
  <si>
    <t>(982 2 02 15002 10 0000 151) Дотации бюджетам поселений на поддержку мер по обеспечению сбалансированности бюджетов</t>
  </si>
  <si>
    <t>(982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</si>
  <si>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(983 2 02 15001 10 0100 151) Дотации бюджетам поселений на выравнивание бюджетной обеспеченности</t>
  </si>
  <si>
    <t>(983 2 02 15001 10 0200 151) Дотации бюджетам поселений на выравнивание бюджетной обеспеченности</t>
  </si>
  <si>
    <t>(983 2 02 15002 10 0000 151) Дотации бюджетам поселений на поддержку мер по обеспечению сбалансированности бюджетов</t>
  </si>
  <si>
    <t>(983 2 02 35118 10 0000 151) Субвенции бюджетампоселений на осуществление первичного воинского учета на территориях, где отсутствуют военные комиссариаты</t>
  </si>
  <si>
    <t>(984 2 02 49999 10 0000 151) Прочие межбюджетные трансферты, передаваемые бюджетам поселений</t>
  </si>
  <si>
    <t>(985 2 02 49999 10 0000 151) Прочие межбюджетные трансферты</t>
  </si>
  <si>
    <t>(985 2 02 15001 10 0100 151) Дотации бюджетам поселений на выравнивание бюджетной обеспеченности</t>
  </si>
  <si>
    <t>(985 2 02 15001 10 0200 151) Дотации бюджетам поселений на выравнивание бюджетной обеспеченности</t>
  </si>
  <si>
    <t>(985 2 02 15002 10 0000 151) Дотации бюджетам поселений на поддержку мер по обеспечению сбалансированности бюджетов</t>
  </si>
  <si>
    <t>(985 2 02 29999 10 0000 151) Прочие субсидии бюджетам поселений</t>
  </si>
  <si>
    <t>(986 2 02 29999 10 0000 151) Прочие субсидии бюджетам поселений</t>
  </si>
  <si>
    <t>(986 2 02 49999 10 0000 151) Прочие межбюджетные трансферты, передаваемые бюджетам поселений</t>
  </si>
  <si>
    <t>(986 2 02 15001 10 0100 151) Дотации бюджетам поселений на выравнивание бюджетной обеспеченности</t>
  </si>
  <si>
    <t>(986 2 02 15001 10 0200 151) Дотации бюджетам поселений на выравнивание бюджетной обеспеченности</t>
  </si>
  <si>
    <t>(986 2 02 15002 10 0000 151) Дотации бюджетам поселений на поддержку мер по обеспечению сбалансированности бюджетов</t>
  </si>
  <si>
    <t>(986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</si>
  <si>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(985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</si>
  <si>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(981 2 02 29999 10 0000 151) Прочие субсидии бюджетам поселений</t>
  </si>
  <si>
    <t>(984 2 02 15001 10 0100 151) Дотации бюджетам поселений на выравнивание бюджетной обеспеченности</t>
  </si>
  <si>
    <t>(984 2 02 15001 10 0200 151) Дотации бюджетам поселений на выравнивание бюджетной обеспеченности</t>
  </si>
  <si>
    <t>(912 2 02 15002 10 0000 151) Дотации бюджетам поселений на поддержку мер по обеспечению сбалансированности бюджетов</t>
  </si>
  <si>
    <t>(984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</si>
  <si>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(987 2 02 29999 10 0000 151) Прочие субсидии бюджетам поселений</t>
  </si>
  <si>
    <t>(987 2 02 49999 10 0000 151) Прочие межбюджетные трансферты, передав. Поселения</t>
  </si>
  <si>
    <t>(987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</si>
  <si>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(987 2 02 15001 10 0100 151) Дотации бюджетам поселений на выравнивание бюджетной обеспеченности</t>
  </si>
  <si>
    <t>(987 2 02 15001 10 0200 151) Дотации бюджетам поселений на выравнивание бюджетной обеспеченности</t>
  </si>
  <si>
    <t>(987 2 02 15002 10 0000 151) Дотации бюджетам поселений на поддержку мер по обеспечению сбалансированности бюджетов</t>
  </si>
  <si>
    <t>(988 2 02 15001 10 0100 151) Дотации бюджетам поселений на выравнивание бюджетной обеспеченности</t>
  </si>
  <si>
    <t>(988 2 02 15001 10 0200 151) Дотации бюджетам поселений на выравнивание бюджетной обеспеченности</t>
  </si>
  <si>
    <t>(988 2 02 15002 10 0000 151) Дотации бюджетам поселений на поддержку мер по обеспечению сбалансированности бюджетов</t>
  </si>
  <si>
    <t>(988 2 02 29999 10 0000 151) Прочие субсидии бюджетам поселений</t>
  </si>
  <si>
    <t>(988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</si>
  <si>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(989 2 02 15001 10 0100 151) Дотации бюджетам поселений на выравнивание бюджетной обеспеченности</t>
  </si>
  <si>
    <t>(989 2 02 15001 10 0200 151) Дотации бюджетам поселений на выравнивание бюджетной обеспеченности</t>
  </si>
  <si>
    <t>(989 2 02 15002 10 0000 151) Дотации бюджетам поселений на поддержку мер по обеспечению сбалансированности бюджетов</t>
  </si>
  <si>
    <t>(989 2 02 29999 10 0000 151) Прочие субсидии бюджетам поселений</t>
  </si>
  <si>
    <t>(989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</si>
  <si>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(990 2 02 49999 10 0000 151) Прочие межбюджетные трансферты, передаваемые бюдже</t>
  </si>
  <si>
    <t>(990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</si>
  <si>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(990 2 02 29999 10 0000 151) Прочие субсидии бюджетам поселений</t>
  </si>
  <si>
    <t>(990 2 02 15001 10 0100 151) Дотации бюджетам поселений на выравнивание бюджетной обеспеченности</t>
  </si>
  <si>
    <t>(990 2 02 15001 10 0200 151) Дотации бюджетам поселений на выравнивание бюджетной обеспеченности</t>
  </si>
  <si>
    <t>(990 2 02 15002 10 000 151) Дотации бюджетам поселений на поддержку мер по обеспечению сбалансированности бюджетов</t>
  </si>
  <si>
    <t xml:space="preserve">(991 2 02 29999 13 0000 151) Прочие субсидии бюджетам городских поселений </t>
  </si>
  <si>
    <t>(991 2 02 15002 13 0000 151) Дотации бюджетам городских поселений на поддержку мер по обеспечению сбалансированности бюджетов</t>
  </si>
  <si>
    <t xml:space="preserve">(991 2 02 30024 13 0000 151) Субвенции бюджетам городских поселений на выполнение передаваемых полномочий субъектов Российской Федерации </t>
  </si>
  <si>
    <t>(991 2 19 60010 13 0000 151)Возврат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</si>
  <si>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(000 2 02 15001 10 0100 151) Дотации бюджетам поселений на выравнивание бюджетной обеспеченности</t>
  </si>
  <si>
    <t>(000 2 02 15001  10 0200 151) Дотации бюджетам поселений на выравнивание бюджетной обеспеченности</t>
  </si>
  <si>
    <t>(000 2 02 15002 10 0000 151) Дотации бюджетам сельских поселений на поддержку мер по обеспечению сбалансированности бюджетов</t>
  </si>
  <si>
    <t>(000 2 02 15002 13 0000 151) Дотации бюджетам городских поселений на поддержку мер по обеспечению сбалансированности бюджетов</t>
  </si>
  <si>
    <t xml:space="preserve">(000 2 02 29999 10 0000 151) Прочие субсидии бюджетам сельских поселений </t>
  </si>
  <si>
    <t>(000 2 02 35118 10 0000 151)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</si>
  <si>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(912 2 02 15001 05 0000 151) Дотации бюджетам муниципальных районов на выравнивание  бюджетной обеспеченности</t>
  </si>
  <si>
    <t>936 2 02 20216 05 0000 151)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</si>
  <si>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(902 2 02 29999 05 0000 151) Прочие субсидии бюджетам муниципальных районов </t>
  </si>
  <si>
    <t xml:space="preserve">(903 2 02 29999 05 0000 151) Прочие субсидии бюджетам муниципальных районов </t>
  </si>
  <si>
    <t>(912 2 02 29999 05 0000 151) Прочие субсидии бюджетам муниципальных районов</t>
  </si>
  <si>
    <t>(936 2 02 29999 05 0000 151) Прочие субсидии бюджетам муниципальных районов</t>
  </si>
  <si>
    <t>(992 2 02 29999 05 0000 151) Прочие субсидии бюджетам муниципальных районов</t>
  </si>
  <si>
    <t xml:space="preserve">(936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</si>
  <si>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(902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</si>
  <si>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(903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</si>
  <si>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912 2 02 30024 05 0000 151) Субвенции бюджетам муниципальных районов на выполнение передаваемых полномочий субъектов Российской Федерации </t>
  </si>
  <si>
    <t xml:space="preserve">(992 2 02 30024 05 0000 151)Субвенции бюджетам муниципальных районов на выполнение передаваемых полномочий субъектов Российской Федерации </t>
  </si>
  <si>
    <t>903 2 02 30027 05 0000 151)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</si>
  <si>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903 2 02 30029 05 0000 151)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</si>
  <si>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(936 2 02 35038 05 0000 151)Субвенции бюджетам муниципальных районов возмещение части процентной ставки по краткосрочным кредитам  (займам) на развитие растениеводства, переработки и реализации продукции растениеводства</t>
  </si>
  <si>
    <t>(936 2 02 35055 05 0000 151)Субвенции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</si>
  <si>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(936 2 02 35082 05 0000 151)  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спецмализированных жилых помещений</t>
  </si>
  <si>
    <t>(912 2 02 35118 05 0000 151) 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</si>
  <si>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(903 2 02 39999 05 0000 151)Прочие субвенции бюджетам муниципальных районов</t>
  </si>
  <si>
    <t>(912 2 18 60010 05 0000 151)Доходы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</si>
  <si>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(902 2 19 60010 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</si>
  <si>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(903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</si>
  <si>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(912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</si>
  <si>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(936 2 19 60010 05 0000 151)Возврат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</si>
  <si>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(992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</si>
  <si>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(936 2 02 35048 05 0000 151)Субвенции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</si>
  <si>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(936 2 02 35052 05 0000 151)Субвенции бюджетам муниципальных районов на возмещении части процентной ставки по инвестиционным кредитам на строительство и реконуструкцию объектов мясного скотоводства</t>
  </si>
  <si>
    <t>(991 2 02 35118 13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</si>
  <si>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(000 2 02 35118 13 0000 151)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</si>
  <si>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(982 2 07 05030 10 0000 180) Прочие безвозмездные поступления в бюджеты сельских поселений</t>
  </si>
  <si>
    <t>(983 2 02 29999 10 0000 151) Прочие субсидии бюджетам поселений</t>
  </si>
  <si>
    <t>(161 1 16 33050 05 0000 140)Денежные взыскания (штрафы) за нарушения законодательстваРФ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</si>
  <si>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(902 1 13 02995 05 0000 130)Прочие доходы от компенсации затрат бюджетов муниципальных районов</t>
  </si>
  <si>
    <t>(983 2 04 05099 10 0000 180) Прочие безвозмездные поступления от негосударственных организаций в бюджеты сельских поселений</t>
  </si>
  <si>
    <t>(983 2 07 05030 10 0000 180)Прочие безвозмездные поступления в бюджеты сельских поселений</t>
  </si>
  <si>
    <t>(985 1 11 05025 10 0000 120)Доходы,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</si>
  <si>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(988 2 07 05030 10 0000 180)Прочие безвозмездные поступления в бюджеты сельских поселений</t>
  </si>
  <si>
    <t>(989 1 13 02995 10 0000 130)Прочие доходы от компенсации затрат бюджетов сельских поселений</t>
  </si>
  <si>
    <t>(989 2 07 05020 10 0000 180) Поступления от денежных пожертвований, предоставляемых физическими лицами получателям средств бюджетов сельских поселений</t>
  </si>
  <si>
    <t>(991 2 04 05099 13 0000 180) Прочие безвозмездные поступления от негосударственных организаций в бюджеты городских поселений</t>
  </si>
  <si>
    <t>(991 2 07 05020 13 0000 180) Поступления от денежных пожертвований, предоставляемых физическими лицами получателям средств бюджетов городских поселений</t>
  </si>
  <si>
    <t>991 2 02 20216 13 0000 151)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</si>
  <si>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(000 2 07 05030 10 0000 180) Прочие безвозмездные поступления в бюджеты сельских поселений</t>
  </si>
  <si>
    <t xml:space="preserve">(936 2 02 25558 05 0000 151)Субсидии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до 300 тысяч жителей </t>
  </si>
  <si>
    <t>(936 2 02 35082 05 0000 151)Субвенции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</si>
  <si>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(936 2 02 35543 05 0000 151)Субвенции бюджетам муниципальных  районов на содействие достижению целевых показателей региональных программ агропромышленного комплекса</t>
  </si>
  <si>
    <t>(936 2 02 35544 05 0000 151)Субвенции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</si>
  <si>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(936 2 04 05099 05 0000 180) Прочие безвозмездные поступления от негосударственных организаций в бюджеты муниципальных районов</t>
  </si>
  <si>
    <t>(936 2 07 05030 05 0000 180) Прочие безвозмездные поступления в бюджеты муниципальных районов</t>
  </si>
  <si>
    <t>(000 1 13 02995 10 0000 130)Прочие доходы от компенсации затрат бюджетов сельских поселений</t>
  </si>
  <si>
    <t>(188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</si>
  <si>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(181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</si>
  <si>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(936 1 16 37040 05 0000 140)Поступления сумм в возмещение вреда, причиняемого автомобильным дорогам местного значения транспортными средствам, осуществляющими перевозки тяжеловесных и (или) крупногабаритных грузов, зачисляемые в бюджеты муниципальных районов</t>
  </si>
  <si>
    <t>(982 2 02 49999 10 0000 151) Прочие межбюджетные трансферты, передаваемые бюджетам поселений</t>
  </si>
  <si>
    <t>(983 2 08 05000 05 0000 180)Перечисления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 а также сумм процентов за несвоевременное осуществление такого возврата и процентов, начисленных на излишне взысканные суммы</t>
  </si>
  <si>
    <t>(983 2 08 05000 10 0000 180)Перечисления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 а также сумм процентов за несвоевременное осуществление такого возврата и процентов, начисленных на излишне взысканные суммы</t>
  </si>
  <si>
    <t>(985 2 08 05000 05 0000 180)Перечисления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 а также сумм процентов за несвоевременное осуществление такого возврата и процентов, начисленных на излишне взысканные суммы</t>
  </si>
  <si>
    <t>(989 2 02 49999 10 0000 151) Прочие межбюджетные трансферты, передаваемые бюджетам поселений</t>
  </si>
  <si>
    <t>(936 2 02 35120 05 0000 151)Субвенции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</si>
  <si>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 xml:space="preserve">План утвержденный  на 9 месяцев </t>
  </si>
  <si>
    <t>(989 1 17 01050 10 0000 180)Невыясненные поступления, зачисляемые в бюджеты поселений</t>
  </si>
  <si>
    <t>(980 2 02 49999 10 0000 151) Прочие межбюджетные трансферты, передаваемые бюджетам поселений</t>
  </si>
  <si>
    <t>(983 2 02 49999 10 0000 151) Прочие межбюджетные трансферты, передаваемые бюджетам поселений</t>
  </si>
  <si>
    <t>(000 2 02 49999 10 0000 151) Прочие межбюджетные трансферты</t>
  </si>
  <si>
    <t>(936 2 02 20051 05 0000 180)Субсидии бюджетам муниципальных районов на реализацию федеральных целевых программ</t>
  </si>
  <si>
    <t>(992 2 02 25519 05 0000 151)Субсидии бюджетам муниципальных районов на поддержку отрасли культуры</t>
  </si>
  <si>
    <t>(912 2 02 49999 05 0000 151)Прочие межбюджетные трансферты, передаваемые бюджетам муниципальных районов</t>
  </si>
  <si>
    <t>(936 1 11 05013 05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районов, а также средства от продажи права на заключение договоров аренды указанных земельных участков</t>
  </si>
  <si>
    <t>(804 1 16 35030 05 0000 140) Суммы по искам о возмещении вреда, причиненного окружающей среды, подлежащие зачислению в бюджеты муниципальных районов</t>
  </si>
  <si>
    <t>(000 2 02 49999 05 0000 151) Прочие межбюджетные трансферты, передаваемые  бюдджетам сельских поселений</t>
  </si>
  <si>
    <t>(991 2 07 05030 13 0000 180)Прочие безвозмездные поступления в бюджеты городских поселений</t>
  </si>
  <si>
    <t>(903 2 07 05030 05 0000 180) Прочие безвозмездные поступления в бюджеты муниципальных районов</t>
  </si>
  <si>
    <t>(988 2 04 05099 10 0000 180)Прочие безвозмездные поступления от негосударственных организаций в бюджеты сельских поселений</t>
  </si>
  <si>
    <t>(000 2 04 05099 10 0000 180) Прочие безвозмездные поступления от негосударственных организаций в бюджеты сельских поселений</t>
  </si>
  <si>
    <t>(936 1 14 06013 05 0000 430) 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</si>
  <si>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(984 2 07 05030 10 0000 180) Прочие безвозмездные поступления в бюджеты сельских поселений</t>
  </si>
  <si>
    <t>по доходам по состоянию на 01.01.2018г.</t>
  </si>
  <si>
    <t>по состоянию на 01.01.2018г.</t>
  </si>
  <si>
    <t>Исполнено  на 01.01.2017 г.</t>
  </si>
  <si>
    <t>(984 1 14 02053 10 0000 440)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 в части реализации материальных запасов по указанному имуществу</t>
  </si>
  <si>
    <t>(991 1 16 33050 13 0000 140)Денежные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поселений</t>
  </si>
  <si>
    <t>(984 1 14 02052 10 0000 440)Доходы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</si>
  <si>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(903 1 16 33050 05 0000 140)Денежные взыскания (штрафы) за нарушения законодательстваРФ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</si>
  <si>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(936 2 07 05020 05 0000 180) Прочие безвозмездные поступления в бюджеты муниципальных районов</t>
  </si>
  <si>
    <t>(984 1 14 02053 10 0000 440) Доходы от реализации иного имущества, находящихся в собственности поселения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</si>
</sst>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#,##0.0000"/>
    <numFmt numFmtId="172" formatCode="#,##0.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&quot;р.&quot;"/>
    <numFmt numFmtId="179" formatCode="[$-FC19]d\ mmmm\ yyyy\ &quot;г.&quot;"/>
    <numFmt numFmtId="180" formatCode="#,##0.0_ ;\-#,##0.0\ "/>
  </numFmts>
  <fonts count="6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indexed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2" xfId="0" applyNumberForma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3" fillId="33" borderId="1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6" fillId="34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33" borderId="0" xfId="0" applyNumberFormat="1" applyFont="1" applyFill="1" applyAlignment="1">
      <alignment horizontal="left" wrapText="1"/>
    </xf>
    <xf numFmtId="168" fontId="8" fillId="33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left" vertical="top" wrapText="1"/>
    </xf>
    <xf numFmtId="0" fontId="12" fillId="34" borderId="12" xfId="0" applyNumberFormat="1" applyFont="1" applyFill="1" applyBorder="1" applyAlignment="1">
      <alignment horizontal="right" vertical="top" wrapText="1"/>
    </xf>
    <xf numFmtId="1" fontId="3" fillId="33" borderId="12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3" borderId="0" xfId="0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 shrinkToFit="1"/>
    </xf>
    <xf numFmtId="49" fontId="13" fillId="33" borderId="15" xfId="0" applyNumberFormat="1" applyFont="1" applyFill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49" fontId="13" fillId="33" borderId="12" xfId="0" applyNumberFormat="1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0" fontId="0" fillId="33" borderId="15" xfId="0" applyNumberFormat="1" applyFont="1" applyFill="1" applyBorder="1" applyAlignment="1">
      <alignment horizontal="center" vertical="center" wrapText="1" shrinkToFit="1"/>
    </xf>
    <xf numFmtId="49" fontId="0" fillId="33" borderId="15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2" fontId="0" fillId="33" borderId="0" xfId="0" applyNumberFormat="1" applyFill="1" applyBorder="1" applyAlignment="1">
      <alignment/>
    </xf>
    <xf numFmtId="0" fontId="0" fillId="0" borderId="0" xfId="0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 shrinkToFit="1"/>
    </xf>
    <xf numFmtId="168" fontId="1" fillId="33" borderId="12" xfId="0" applyNumberFormat="1" applyFont="1" applyFill="1" applyBorder="1" applyAlignment="1">
      <alignment/>
    </xf>
    <xf numFmtId="168" fontId="17" fillId="34" borderId="12" xfId="0" applyNumberFormat="1" applyFont="1" applyFill="1" applyBorder="1" applyAlignment="1">
      <alignment horizontal="right" shrinkToFit="1"/>
    </xf>
    <xf numFmtId="168" fontId="18" fillId="34" borderId="12" xfId="0" applyNumberFormat="1" applyFont="1" applyFill="1" applyBorder="1" applyAlignment="1">
      <alignment horizontal="right" shrinkToFit="1"/>
    </xf>
    <xf numFmtId="168" fontId="18" fillId="34" borderId="12" xfId="0" applyNumberFormat="1" applyFont="1" applyFill="1" applyBorder="1" applyAlignment="1">
      <alignment/>
    </xf>
    <xf numFmtId="168" fontId="17" fillId="34" borderId="12" xfId="0" applyNumberFormat="1" applyFont="1" applyFill="1" applyBorder="1" applyAlignment="1">
      <alignment/>
    </xf>
    <xf numFmtId="168" fontId="1" fillId="33" borderId="12" xfId="0" applyNumberFormat="1" applyFont="1" applyFill="1" applyBorder="1" applyAlignment="1">
      <alignment horizontal="right" wrapText="1" shrinkToFit="1"/>
    </xf>
    <xf numFmtId="168" fontId="1" fillId="0" borderId="12" xfId="0" applyNumberFormat="1" applyFont="1" applyFill="1" applyBorder="1" applyAlignment="1">
      <alignment horizontal="right" shrinkToFit="1"/>
    </xf>
    <xf numFmtId="168" fontId="1" fillId="0" borderId="12" xfId="0" applyNumberFormat="1" applyFont="1" applyFill="1" applyBorder="1" applyAlignment="1">
      <alignment/>
    </xf>
    <xf numFmtId="168" fontId="19" fillId="33" borderId="12" xfId="0" applyNumberFormat="1" applyFont="1" applyFill="1" applyBorder="1" applyAlignment="1">
      <alignment horizontal="right" shrinkToFit="1"/>
    </xf>
    <xf numFmtId="170" fontId="1" fillId="33" borderId="12" xfId="0" applyNumberFormat="1" applyFont="1" applyFill="1" applyBorder="1" applyAlignment="1">
      <alignment horizontal="right" shrinkToFit="1"/>
    </xf>
    <xf numFmtId="170" fontId="19" fillId="33" borderId="12" xfId="0" applyNumberFormat="1" applyFont="1" applyFill="1" applyBorder="1" applyAlignment="1">
      <alignment horizontal="right" shrinkToFit="1"/>
    </xf>
    <xf numFmtId="170" fontId="17" fillId="34" borderId="12" xfId="0" applyNumberFormat="1" applyFont="1" applyFill="1" applyBorder="1" applyAlignment="1">
      <alignment horizontal="right" shrinkToFit="1"/>
    </xf>
    <xf numFmtId="168" fontId="1" fillId="33" borderId="16" xfId="0" applyNumberFormat="1" applyFont="1" applyFill="1" applyBorder="1" applyAlignment="1">
      <alignment horizontal="right" shrinkToFit="1"/>
    </xf>
    <xf numFmtId="168" fontId="20" fillId="34" borderId="12" xfId="0" applyNumberFormat="1" applyFont="1" applyFill="1" applyBorder="1" applyAlignment="1">
      <alignment horizontal="right" shrinkToFit="1"/>
    </xf>
    <xf numFmtId="4" fontId="17" fillId="34" borderId="12" xfId="0" applyNumberFormat="1" applyFont="1" applyFill="1" applyBorder="1" applyAlignment="1">
      <alignment horizontal="right" shrinkToFit="1"/>
    </xf>
    <xf numFmtId="0" fontId="21" fillId="0" borderId="0" xfId="0" applyFont="1" applyAlignment="1">
      <alignment/>
    </xf>
    <xf numFmtId="168" fontId="22" fillId="33" borderId="12" xfId="0" applyNumberFormat="1" applyFont="1" applyFill="1" applyBorder="1" applyAlignment="1">
      <alignment horizontal="right" shrinkToFit="1"/>
    </xf>
    <xf numFmtId="170" fontId="22" fillId="33" borderId="12" xfId="0" applyNumberFormat="1" applyFont="1" applyFill="1" applyBorder="1" applyAlignment="1">
      <alignment horizontal="right" shrinkToFit="1"/>
    </xf>
    <xf numFmtId="168" fontId="23" fillId="33" borderId="12" xfId="0" applyNumberFormat="1" applyFont="1" applyFill="1" applyBorder="1" applyAlignment="1">
      <alignment horizontal="right" shrinkToFit="1"/>
    </xf>
    <xf numFmtId="170" fontId="23" fillId="33" borderId="12" xfId="0" applyNumberFormat="1" applyFont="1" applyFill="1" applyBorder="1" applyAlignment="1">
      <alignment horizontal="right" shrinkToFit="1"/>
    </xf>
    <xf numFmtId="168" fontId="17" fillId="34" borderId="12" xfId="0" applyNumberFormat="1" applyFont="1" applyFill="1" applyBorder="1" applyAlignment="1">
      <alignment horizontal="center" vertical="center" shrinkToFit="1"/>
    </xf>
    <xf numFmtId="168" fontId="24" fillId="34" borderId="12" xfId="0" applyNumberFormat="1" applyFont="1" applyFill="1" applyBorder="1" applyAlignment="1">
      <alignment horizontal="right" shrinkToFit="1"/>
    </xf>
    <xf numFmtId="168" fontId="25" fillId="34" borderId="12" xfId="0" applyNumberFormat="1" applyFont="1" applyFill="1" applyBorder="1" applyAlignment="1">
      <alignment horizontal="right" shrinkToFit="1"/>
    </xf>
    <xf numFmtId="4" fontId="25" fillId="34" borderId="12" xfId="0" applyNumberFormat="1" applyFont="1" applyFill="1" applyBorder="1" applyAlignment="1">
      <alignment horizontal="right" shrinkToFit="1"/>
    </xf>
    <xf numFmtId="170" fontId="1" fillId="0" borderId="12" xfId="0" applyNumberFormat="1" applyFont="1" applyBorder="1" applyAlignment="1">
      <alignment horizontal="right" shrinkToFit="1"/>
    </xf>
    <xf numFmtId="168" fontId="17" fillId="34" borderId="12" xfId="0" applyNumberFormat="1" applyFont="1" applyFill="1" applyBorder="1" applyAlignment="1">
      <alignment horizontal="right" wrapText="1" shrinkToFit="1"/>
    </xf>
    <xf numFmtId="168" fontId="19" fillId="0" borderId="12" xfId="0" applyNumberFormat="1" applyFont="1" applyFill="1" applyBorder="1" applyAlignment="1">
      <alignment horizontal="right" shrinkToFit="1"/>
    </xf>
    <xf numFmtId="168" fontId="22" fillId="0" borderId="12" xfId="0" applyNumberFormat="1" applyFont="1" applyFill="1" applyBorder="1" applyAlignment="1">
      <alignment horizontal="right" shrinkToFit="1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33" borderId="0" xfId="0" applyNumberFormat="1" applyFont="1" applyFill="1" applyBorder="1" applyAlignment="1">
      <alignment horizontal="left" vertical="top" wrapText="1"/>
    </xf>
    <xf numFmtId="168" fontId="0" fillId="33" borderId="13" xfId="0" applyNumberFormat="1" applyFill="1" applyBorder="1" applyAlignment="1">
      <alignment/>
    </xf>
    <xf numFmtId="168" fontId="0" fillId="33" borderId="11" xfId="0" applyNumberFormat="1" applyFill="1" applyBorder="1" applyAlignment="1">
      <alignment/>
    </xf>
    <xf numFmtId="170" fontId="0" fillId="33" borderId="1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8" fontId="19" fillId="33" borderId="0" xfId="0" applyNumberFormat="1" applyFont="1" applyFill="1" applyBorder="1" applyAlignment="1">
      <alignment horizontal="right" shrinkToFit="1"/>
    </xf>
    <xf numFmtId="168" fontId="1" fillId="33" borderId="0" xfId="0" applyNumberFormat="1" applyFont="1" applyFill="1" applyBorder="1" applyAlignment="1">
      <alignment horizontal="right" shrinkToFit="1"/>
    </xf>
    <xf numFmtId="0" fontId="3" fillId="0" borderId="12" xfId="0" applyNumberFormat="1" applyFont="1" applyFill="1" applyBorder="1" applyAlignment="1">
      <alignment horizontal="left" vertical="top" wrapText="1"/>
    </xf>
    <xf numFmtId="170" fontId="22" fillId="0" borderId="12" xfId="0" applyNumberFormat="1" applyFont="1" applyFill="1" applyBorder="1" applyAlignment="1">
      <alignment horizontal="right" shrinkToFit="1"/>
    </xf>
    <xf numFmtId="168" fontId="6" fillId="0" borderId="0" xfId="0" applyNumberFormat="1" applyFont="1" applyAlignment="1">
      <alignment/>
    </xf>
    <xf numFmtId="168" fontId="0" fillId="33" borderId="0" xfId="0" applyNumberFormat="1" applyFill="1" applyBorder="1" applyAlignment="1">
      <alignment/>
    </xf>
    <xf numFmtId="168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70" fontId="27" fillId="0" borderId="0" xfId="0" applyNumberFormat="1" applyFont="1" applyFill="1" applyAlignment="1">
      <alignment/>
    </xf>
    <xf numFmtId="170" fontId="27" fillId="0" borderId="0" xfId="0" applyNumberFormat="1" applyFont="1" applyAlignment="1">
      <alignment/>
    </xf>
    <xf numFmtId="0" fontId="3" fillId="33" borderId="15" xfId="0" applyNumberFormat="1" applyFont="1" applyFill="1" applyBorder="1" applyAlignment="1">
      <alignment horizontal="left" wrapText="1" shrinkToFit="1"/>
    </xf>
    <xf numFmtId="0" fontId="3" fillId="33" borderId="15" xfId="0" applyNumberFormat="1" applyFont="1" applyFill="1" applyBorder="1" applyAlignment="1">
      <alignment horizontal="left" vertical="top" wrapText="1" shrinkToFit="1"/>
    </xf>
    <xf numFmtId="0" fontId="13" fillId="33" borderId="0" xfId="0" applyFont="1" applyFill="1" applyBorder="1" applyAlignment="1">
      <alignment horizontal="center" vertical="center" wrapText="1"/>
    </xf>
    <xf numFmtId="170" fontId="1" fillId="33" borderId="15" xfId="0" applyNumberFormat="1" applyFont="1" applyFill="1" applyBorder="1" applyAlignment="1">
      <alignment horizontal="right" wrapText="1" shrinkToFit="1"/>
    </xf>
    <xf numFmtId="170" fontId="1" fillId="0" borderId="15" xfId="0" applyNumberFormat="1" applyFont="1" applyBorder="1" applyAlignment="1">
      <alignment horizontal="right" wrapText="1" shrinkToFit="1"/>
    </xf>
    <xf numFmtId="170" fontId="1" fillId="33" borderId="12" xfId="0" applyNumberFormat="1" applyFont="1" applyFill="1" applyBorder="1" applyAlignment="1">
      <alignment horizontal="right" wrapText="1" shrinkToFit="1"/>
    </xf>
    <xf numFmtId="0" fontId="1" fillId="0" borderId="15" xfId="0" applyFont="1" applyBorder="1" applyAlignment="1">
      <alignment horizontal="right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33" borderId="15" xfId="0" applyNumberFormat="1" applyFont="1" applyFill="1" applyBorder="1" applyAlignment="1">
      <alignment horizontal="right" wrapText="1" shrinkToFit="1"/>
    </xf>
    <xf numFmtId="170" fontId="19" fillId="0" borderId="15" xfId="0" applyNumberFormat="1" applyFont="1" applyBorder="1" applyAlignment="1">
      <alignment horizontal="right" wrapText="1" shrinkToFit="1"/>
    </xf>
    <xf numFmtId="170" fontId="13" fillId="33" borderId="0" xfId="0" applyNumberFormat="1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right" shrinkToFit="1"/>
    </xf>
    <xf numFmtId="0" fontId="0" fillId="0" borderId="0" xfId="0" applyNumberFormat="1" applyAlignment="1">
      <alignment horizontal="right"/>
    </xf>
    <xf numFmtId="170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68" fontId="11" fillId="33" borderId="0" xfId="0" applyNumberFormat="1" applyFont="1" applyFill="1" applyBorder="1" applyAlignment="1">
      <alignment horizontal="right" shrinkToFit="1"/>
    </xf>
    <xf numFmtId="0" fontId="0" fillId="33" borderId="0" xfId="0" applyNumberFormat="1" applyFont="1" applyFill="1" applyBorder="1" applyAlignment="1">
      <alignment horizontal="left" vertical="top" wrapText="1"/>
    </xf>
    <xf numFmtId="168" fontId="0" fillId="33" borderId="0" xfId="0" applyNumberFormat="1" applyFill="1" applyAlignment="1">
      <alignment/>
    </xf>
    <xf numFmtId="168" fontId="1" fillId="35" borderId="12" xfId="0" applyNumberFormat="1" applyFont="1" applyFill="1" applyBorder="1" applyAlignment="1">
      <alignment horizontal="right" shrinkToFit="1"/>
    </xf>
    <xf numFmtId="0" fontId="0" fillId="0" borderId="11" xfId="0" applyBorder="1" applyAlignment="1">
      <alignment/>
    </xf>
    <xf numFmtId="0" fontId="28" fillId="0" borderId="0" xfId="0" applyFont="1" applyAlignment="1">
      <alignment/>
    </xf>
    <xf numFmtId="168" fontId="8" fillId="33" borderId="0" xfId="0" applyNumberFormat="1" applyFont="1" applyFill="1" applyBorder="1" applyAlignment="1">
      <alignment/>
    </xf>
    <xf numFmtId="168" fontId="22" fillId="33" borderId="12" xfId="0" applyNumberFormat="1" applyFont="1" applyFill="1" applyBorder="1" applyAlignment="1">
      <alignment horizontal="right" wrapText="1" shrinkToFit="1"/>
    </xf>
    <xf numFmtId="168" fontId="19" fillId="33" borderId="12" xfId="0" applyNumberFormat="1" applyFont="1" applyFill="1" applyBorder="1" applyAlignment="1">
      <alignment horizontal="right" wrapText="1" shrinkToFit="1"/>
    </xf>
    <xf numFmtId="170" fontId="22" fillId="33" borderId="12" xfId="0" applyNumberFormat="1" applyFont="1" applyFill="1" applyBorder="1" applyAlignment="1">
      <alignment horizontal="right" wrapText="1" shrinkToFit="1"/>
    </xf>
    <xf numFmtId="0" fontId="0" fillId="0" borderId="12" xfId="0" applyBorder="1" applyAlignment="1">
      <alignment/>
    </xf>
    <xf numFmtId="170" fontId="1" fillId="0" borderId="12" xfId="0" applyNumberFormat="1" applyFont="1" applyBorder="1" applyAlignment="1">
      <alignment/>
    </xf>
    <xf numFmtId="168" fontId="1" fillId="0" borderId="12" xfId="0" applyNumberFormat="1" applyFont="1" applyFill="1" applyBorder="1" applyAlignment="1">
      <alignment horizontal="right"/>
    </xf>
    <xf numFmtId="170" fontId="0" fillId="33" borderId="0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center" vertical="center" wrapText="1" shrinkToFit="1"/>
    </xf>
    <xf numFmtId="49" fontId="0" fillId="33" borderId="15" xfId="0" applyNumberForma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49" fontId="0" fillId="33" borderId="16" xfId="0" applyNumberFormat="1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left" wrapText="1"/>
    </xf>
    <xf numFmtId="0" fontId="0" fillId="0" borderId="0" xfId="0" applyAlignment="1">
      <alignment/>
    </xf>
    <xf numFmtId="49" fontId="0" fillId="33" borderId="12" xfId="0" applyNumberForma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6" xfId="0" applyNumberFormat="1" applyFill="1" applyBorder="1" applyAlignment="1">
      <alignment horizontal="center" vertical="center" wrapText="1" shrinkToFit="1"/>
    </xf>
    <xf numFmtId="0" fontId="0" fillId="33" borderId="15" xfId="0" applyNumberForma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left"/>
    </xf>
    <xf numFmtId="0" fontId="0" fillId="0" borderId="12" xfId="0" applyBorder="1" applyAlignment="1">
      <alignment horizontal="center" vertical="center" wrapText="1" shrinkToFit="1"/>
    </xf>
    <xf numFmtId="0" fontId="0" fillId="33" borderId="0" xfId="0" applyFill="1" applyBorder="1" applyAlignment="1">
      <alignment horizontal="right"/>
    </xf>
    <xf numFmtId="0" fontId="0" fillId="33" borderId="16" xfId="0" applyNumberFormat="1" applyFont="1" applyFill="1" applyBorder="1" applyAlignment="1">
      <alignment horizontal="center" vertical="center" wrapText="1" shrinkToFit="1"/>
    </xf>
    <xf numFmtId="0" fontId="0" fillId="33" borderId="15" xfId="0" applyNumberFormat="1" applyFont="1" applyFill="1" applyBorder="1" applyAlignment="1">
      <alignment horizontal="center" vertical="center" wrapText="1" shrinkToFit="1"/>
    </xf>
    <xf numFmtId="49" fontId="0" fillId="33" borderId="15" xfId="0" applyNumberFormat="1" applyFont="1" applyFill="1" applyBorder="1" applyAlignment="1">
      <alignment horizontal="center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26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75" zoomScaleNormal="75" zoomScalePageLayoutView="0" workbookViewId="0" topLeftCell="A1">
      <selection activeCell="B38" sqref="B38"/>
    </sheetView>
  </sheetViews>
  <sheetFormatPr defaultColWidth="9.00390625" defaultRowHeight="12.75"/>
  <cols>
    <col min="1" max="1" width="52.75390625" style="10" customWidth="1"/>
    <col min="2" max="2" width="16.25390625" style="0" customWidth="1"/>
    <col min="3" max="3" width="15.875" style="0" customWidth="1"/>
    <col min="4" max="4" width="14.625" style="0" customWidth="1"/>
    <col min="5" max="6" width="15.875" style="0" customWidth="1"/>
    <col min="7" max="7" width="12.00390625" style="0" customWidth="1"/>
    <col min="8" max="8" width="0" style="0" hidden="1" customWidth="1"/>
    <col min="9" max="9" width="12.25390625" style="0" customWidth="1"/>
  </cols>
  <sheetData>
    <row r="1" spans="1:9" ht="15">
      <c r="A1" s="131" t="s">
        <v>192</v>
      </c>
      <c r="B1" s="131"/>
      <c r="C1" s="131"/>
      <c r="D1" s="132"/>
      <c r="E1" s="132"/>
      <c r="F1" s="132"/>
      <c r="G1" s="132"/>
      <c r="H1" s="132"/>
      <c r="I1" s="132"/>
    </row>
    <row r="2" spans="1:9" ht="15">
      <c r="A2" s="1"/>
      <c r="B2" s="1"/>
      <c r="C2" s="1"/>
      <c r="D2" s="2"/>
      <c r="E2" s="2"/>
      <c r="F2" s="2"/>
      <c r="G2" s="2"/>
      <c r="H2" s="2"/>
      <c r="I2" s="2"/>
    </row>
    <row r="3" spans="1:9" ht="18">
      <c r="A3" s="135" t="s">
        <v>107</v>
      </c>
      <c r="B3" s="135"/>
      <c r="C3" s="135"/>
      <c r="D3" s="135"/>
      <c r="E3" s="135"/>
      <c r="F3" s="135"/>
      <c r="G3" s="135"/>
      <c r="H3" s="135"/>
      <c r="I3" s="2"/>
    </row>
    <row r="4" spans="1:9" ht="18">
      <c r="A4" s="135" t="s">
        <v>442</v>
      </c>
      <c r="B4" s="135"/>
      <c r="C4" s="135"/>
      <c r="D4" s="135"/>
      <c r="E4" s="135"/>
      <c r="F4" s="135"/>
      <c r="G4" s="135"/>
      <c r="H4" s="135"/>
      <c r="I4" s="2"/>
    </row>
    <row r="5" spans="1:9" ht="18">
      <c r="A5" s="3"/>
      <c r="B5" s="3"/>
      <c r="C5" s="3"/>
      <c r="D5" s="3"/>
      <c r="E5" s="3"/>
      <c r="F5" s="3"/>
      <c r="G5" s="3"/>
      <c r="H5" s="3"/>
      <c r="I5" s="2"/>
    </row>
    <row r="6" spans="1:9" ht="12.75">
      <c r="A6" s="8"/>
      <c r="B6" s="4"/>
      <c r="C6" s="4"/>
      <c r="D6" s="136" t="s">
        <v>193</v>
      </c>
      <c r="E6" s="136"/>
      <c r="F6" s="136"/>
      <c r="G6" s="136"/>
      <c r="H6" s="136"/>
      <c r="I6" s="2"/>
    </row>
    <row r="7" spans="1:9" ht="28.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  <c r="I7" s="134"/>
    </row>
    <row r="8" spans="1:10" ht="24" customHeight="1">
      <c r="A8" s="138"/>
      <c r="B8" s="128"/>
      <c r="C8" s="128"/>
      <c r="D8" s="128"/>
      <c r="E8" s="129"/>
      <c r="F8" s="129"/>
      <c r="G8" s="6" t="s">
        <v>118</v>
      </c>
      <c r="H8" s="6"/>
      <c r="I8" s="35" t="s">
        <v>121</v>
      </c>
      <c r="J8" s="92"/>
    </row>
    <row r="9" spans="1:9" ht="17.2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/>
      <c r="I9" s="33">
        <v>8</v>
      </c>
    </row>
    <row r="10" spans="1:9" ht="39.75" customHeight="1">
      <c r="A10" s="95" t="s">
        <v>170</v>
      </c>
      <c r="B10" s="98">
        <v>24.6</v>
      </c>
      <c r="C10" s="99"/>
      <c r="D10" s="98">
        <v>33.677</v>
      </c>
      <c r="E10" s="99">
        <v>38.3</v>
      </c>
      <c r="F10" s="47">
        <f>D10-E10</f>
        <v>-4.6229999999999976</v>
      </c>
      <c r="G10" s="47">
        <f>D10/B10*100</f>
        <v>136.89837398373982</v>
      </c>
      <c r="H10" s="100"/>
      <c r="I10" s="48" t="e">
        <f>D10/C10*100</f>
        <v>#DIV/0!</v>
      </c>
    </row>
    <row r="11" spans="1:9" ht="66" customHeight="1">
      <c r="A11" s="96" t="s">
        <v>186</v>
      </c>
      <c r="B11" s="98">
        <v>0.4</v>
      </c>
      <c r="C11" s="99"/>
      <c r="D11" s="98">
        <v>0.342</v>
      </c>
      <c r="E11" s="99">
        <v>0.6</v>
      </c>
      <c r="F11" s="47">
        <f aca="true" t="shared" si="0" ref="F11:F29">D11-E11</f>
        <v>-0.25799999999999995</v>
      </c>
      <c r="G11" s="47">
        <f aca="true" t="shared" si="1" ref="G11:G29">D11/B11*100</f>
        <v>85.5</v>
      </c>
      <c r="H11" s="100"/>
      <c r="I11" s="48" t="e">
        <f aca="true" t="shared" si="2" ref="I11:I29">D11/C11*100</f>
        <v>#DIV/0!</v>
      </c>
    </row>
    <row r="12" spans="1:9" ht="53.25" customHeight="1">
      <c r="A12" s="96" t="s">
        <v>187</v>
      </c>
      <c r="B12" s="98">
        <v>52</v>
      </c>
      <c r="C12" s="99"/>
      <c r="D12" s="98">
        <v>54.462</v>
      </c>
      <c r="E12" s="99">
        <v>78.9</v>
      </c>
      <c r="F12" s="47">
        <f t="shared" si="0"/>
        <v>-24.438000000000002</v>
      </c>
      <c r="G12" s="47">
        <f t="shared" si="1"/>
        <v>104.7346153846154</v>
      </c>
      <c r="H12" s="100"/>
      <c r="I12" s="48" t="e">
        <f t="shared" si="2"/>
        <v>#DIV/0!</v>
      </c>
    </row>
    <row r="13" spans="1:9" ht="52.5" customHeight="1">
      <c r="A13" s="96" t="s">
        <v>188</v>
      </c>
      <c r="B13" s="98"/>
      <c r="C13" s="99"/>
      <c r="D13" s="98">
        <v>-6.522</v>
      </c>
      <c r="E13" s="99">
        <v>-5.7</v>
      </c>
      <c r="F13" s="47">
        <f t="shared" si="0"/>
        <v>-0.8220000000000001</v>
      </c>
      <c r="G13" s="47" t="e">
        <f t="shared" si="1"/>
        <v>#DIV/0!</v>
      </c>
      <c r="H13" s="100"/>
      <c r="I13" s="48" t="e">
        <f t="shared" si="2"/>
        <v>#DIV/0!</v>
      </c>
    </row>
    <row r="14" spans="1:10" ht="76.5">
      <c r="A14" s="9" t="s">
        <v>161</v>
      </c>
      <c r="B14" s="47">
        <v>65.2</v>
      </c>
      <c r="C14" s="47"/>
      <c r="D14" s="47">
        <v>65.891</v>
      </c>
      <c r="E14" s="47">
        <v>75.1</v>
      </c>
      <c r="F14" s="47">
        <f t="shared" si="0"/>
        <v>-9.208999999999989</v>
      </c>
      <c r="G14" s="47">
        <f t="shared" si="1"/>
        <v>101.05981595092024</v>
      </c>
      <c r="H14" s="100"/>
      <c r="I14" s="48" t="e">
        <f t="shared" si="2"/>
        <v>#DIV/0!</v>
      </c>
      <c r="J14" s="92"/>
    </row>
    <row r="15" spans="1:10" ht="38.25">
      <c r="A15" s="9" t="s">
        <v>238</v>
      </c>
      <c r="B15" s="47"/>
      <c r="C15" s="47"/>
      <c r="D15" s="47">
        <v>0.098</v>
      </c>
      <c r="E15" s="47"/>
      <c r="F15" s="47">
        <f t="shared" si="0"/>
        <v>0.098</v>
      </c>
      <c r="G15" s="47" t="e">
        <f t="shared" si="1"/>
        <v>#DIV/0!</v>
      </c>
      <c r="H15" s="100"/>
      <c r="I15" s="48" t="e">
        <f t="shared" si="2"/>
        <v>#DIV/0!</v>
      </c>
      <c r="J15" s="92"/>
    </row>
    <row r="16" spans="1:9" ht="51">
      <c r="A16" s="17" t="s">
        <v>40</v>
      </c>
      <c r="B16" s="47">
        <v>3</v>
      </c>
      <c r="C16" s="47"/>
      <c r="D16" s="47">
        <v>3.223</v>
      </c>
      <c r="E16" s="47">
        <v>7</v>
      </c>
      <c r="F16" s="47">
        <f t="shared" si="0"/>
        <v>-3.777</v>
      </c>
      <c r="G16" s="47">
        <f t="shared" si="1"/>
        <v>107.43333333333334</v>
      </c>
      <c r="H16" s="100"/>
      <c r="I16" s="48" t="e">
        <f t="shared" si="2"/>
        <v>#DIV/0!</v>
      </c>
    </row>
    <row r="17" spans="1:9" ht="38.25">
      <c r="A17" s="17" t="s">
        <v>228</v>
      </c>
      <c r="B17" s="47"/>
      <c r="C17" s="47"/>
      <c r="D17" s="47" t="s">
        <v>283</v>
      </c>
      <c r="E17" s="47"/>
      <c r="F17" s="47"/>
      <c r="G17" s="47"/>
      <c r="H17" s="100"/>
      <c r="I17" s="48"/>
    </row>
    <row r="18" spans="1:9" ht="51">
      <c r="A18" s="9" t="s">
        <v>72</v>
      </c>
      <c r="B18" s="47">
        <v>5</v>
      </c>
      <c r="C18" s="47"/>
      <c r="D18" s="47">
        <v>4.646</v>
      </c>
      <c r="E18" s="47">
        <v>10.7</v>
      </c>
      <c r="F18" s="47">
        <f t="shared" si="0"/>
        <v>-6.053999999999999</v>
      </c>
      <c r="G18" s="47">
        <f t="shared" si="1"/>
        <v>92.92</v>
      </c>
      <c r="H18" s="100"/>
      <c r="I18" s="48" t="e">
        <f t="shared" si="2"/>
        <v>#DIV/0!</v>
      </c>
    </row>
    <row r="19" spans="1:9" ht="38.25">
      <c r="A19" s="9" t="s">
        <v>143</v>
      </c>
      <c r="B19" s="47">
        <v>16.7</v>
      </c>
      <c r="C19" s="47"/>
      <c r="D19" s="47">
        <v>17.33</v>
      </c>
      <c r="E19" s="47">
        <v>16.5</v>
      </c>
      <c r="F19" s="47">
        <f t="shared" si="0"/>
        <v>0.8299999999999983</v>
      </c>
      <c r="G19" s="47">
        <f t="shared" si="1"/>
        <v>103.77245508982035</v>
      </c>
      <c r="H19" s="100"/>
      <c r="I19" s="48" t="e">
        <f t="shared" si="2"/>
        <v>#DIV/0!</v>
      </c>
    </row>
    <row r="20" spans="1:9" ht="38.25">
      <c r="A20" s="9" t="s">
        <v>142</v>
      </c>
      <c r="B20" s="47">
        <v>34.7</v>
      </c>
      <c r="C20" s="47"/>
      <c r="D20" s="47">
        <v>19.381</v>
      </c>
      <c r="E20" s="47">
        <v>32.1</v>
      </c>
      <c r="F20" s="47">
        <f t="shared" si="0"/>
        <v>-12.719000000000001</v>
      </c>
      <c r="G20" s="47">
        <f t="shared" si="1"/>
        <v>55.85302593659942</v>
      </c>
      <c r="H20" s="100"/>
      <c r="I20" s="48" t="e">
        <f t="shared" si="2"/>
        <v>#DIV/0!</v>
      </c>
    </row>
    <row r="21" spans="1:9" ht="76.5">
      <c r="A21" s="19" t="s">
        <v>77</v>
      </c>
      <c r="B21" s="47">
        <v>1.4</v>
      </c>
      <c r="C21" s="47"/>
      <c r="D21" s="47">
        <v>1.55</v>
      </c>
      <c r="E21" s="47">
        <v>1</v>
      </c>
      <c r="F21" s="47">
        <f t="shared" si="0"/>
        <v>0.55</v>
      </c>
      <c r="G21" s="47">
        <f t="shared" si="1"/>
        <v>110.71428571428572</v>
      </c>
      <c r="H21" s="100"/>
      <c r="I21" s="48" t="e">
        <f t="shared" si="2"/>
        <v>#DIV/0!</v>
      </c>
    </row>
    <row r="22" spans="1:9" ht="89.2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100"/>
      <c r="I22" s="48" t="e">
        <f t="shared" si="2"/>
        <v>#DIV/0!</v>
      </c>
    </row>
    <row r="23" spans="1:9" ht="63.75">
      <c r="A23" s="9" t="s">
        <v>81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100"/>
      <c r="I23" s="48" t="e">
        <f t="shared" si="2"/>
        <v>#DIV/0!</v>
      </c>
    </row>
    <row r="24" spans="1:9" ht="76.5">
      <c r="A24" s="9" t="s">
        <v>82</v>
      </c>
      <c r="B24" s="47">
        <v>9.6</v>
      </c>
      <c r="C24" s="47"/>
      <c r="D24" s="47">
        <v>9.6</v>
      </c>
      <c r="E24" s="47">
        <v>8.5</v>
      </c>
      <c r="F24" s="47">
        <f t="shared" si="0"/>
        <v>1.0999999999999996</v>
      </c>
      <c r="G24" s="47">
        <f t="shared" si="1"/>
        <v>100</v>
      </c>
      <c r="H24" s="100"/>
      <c r="I24" s="48" t="e">
        <f t="shared" si="2"/>
        <v>#DIV/0!</v>
      </c>
    </row>
    <row r="25" spans="1:9" ht="51" hidden="1">
      <c r="A25" s="9" t="s">
        <v>59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100"/>
      <c r="I25" s="48" t="e">
        <f t="shared" si="2"/>
        <v>#DIV/0!</v>
      </c>
    </row>
    <row r="26" spans="1:9" ht="69" customHeight="1">
      <c r="A26" s="9" t="s">
        <v>189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100"/>
      <c r="I26" s="48" t="e">
        <f t="shared" si="2"/>
        <v>#DIV/0!</v>
      </c>
    </row>
    <row r="27" spans="1:9" ht="25.5">
      <c r="A27" s="9" t="s">
        <v>132</v>
      </c>
      <c r="B27" s="47"/>
      <c r="C27" s="54"/>
      <c r="D27" s="47">
        <v>0.4</v>
      </c>
      <c r="E27" s="47">
        <v>36.6</v>
      </c>
      <c r="F27" s="47">
        <f t="shared" si="0"/>
        <v>-36.2</v>
      </c>
      <c r="G27" s="47" t="e">
        <f t="shared" si="1"/>
        <v>#DIV/0!</v>
      </c>
      <c r="H27" s="100"/>
      <c r="I27" s="48" t="e">
        <f t="shared" si="2"/>
        <v>#DIV/0!</v>
      </c>
    </row>
    <row r="28" spans="1:9" ht="25.5">
      <c r="A28" s="9" t="s">
        <v>55</v>
      </c>
      <c r="B28" s="47"/>
      <c r="C28" s="47"/>
      <c r="D28" s="47"/>
      <c r="E28" s="47"/>
      <c r="F28" s="47">
        <f t="shared" si="0"/>
        <v>0</v>
      </c>
      <c r="G28" s="47" t="e">
        <f t="shared" si="1"/>
        <v>#DIV/0!</v>
      </c>
      <c r="H28" s="100"/>
      <c r="I28" s="48" t="e">
        <f t="shared" si="2"/>
        <v>#DIV/0!</v>
      </c>
    </row>
    <row r="29" spans="1:9" ht="29.25" customHeight="1">
      <c r="A29" s="9" t="s">
        <v>56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100"/>
      <c r="I29" s="48" t="e">
        <f t="shared" si="2"/>
        <v>#DIV/0!</v>
      </c>
    </row>
    <row r="30" spans="1:9" ht="15">
      <c r="A30" s="11" t="s">
        <v>98</v>
      </c>
      <c r="B30" s="49">
        <f>SUM(B10:B29)</f>
        <v>212.59999999999997</v>
      </c>
      <c r="C30" s="49">
        <f>SUM(C10:C29)</f>
        <v>0</v>
      </c>
      <c r="D30" s="49">
        <f>SUM(D10:D29)</f>
        <v>204.078</v>
      </c>
      <c r="E30" s="49">
        <f>SUM(E10:E29)</f>
        <v>299.6</v>
      </c>
      <c r="F30" s="49">
        <f>D30-E30</f>
        <v>-95.52200000000002</v>
      </c>
      <c r="G30" s="49">
        <f aca="true" t="shared" si="3" ref="G30:G37">D30/B30*100</f>
        <v>95.99153339604894</v>
      </c>
      <c r="H30" s="49"/>
      <c r="I30" s="52" t="e">
        <f aca="true" t="shared" si="4" ref="I30:I37">D30/C30*100</f>
        <v>#DIV/0!</v>
      </c>
    </row>
    <row r="31" spans="1:10" ht="38.25">
      <c r="A31" s="9" t="s">
        <v>300</v>
      </c>
      <c r="B31" s="47">
        <v>164.8</v>
      </c>
      <c r="C31" s="47"/>
      <c r="D31" s="47">
        <v>164.8</v>
      </c>
      <c r="E31" s="47"/>
      <c r="F31" s="47"/>
      <c r="G31" s="47">
        <f t="shared" si="3"/>
        <v>100</v>
      </c>
      <c r="H31" s="47"/>
      <c r="I31" s="48" t="e">
        <f t="shared" si="4"/>
        <v>#DIV/0!</v>
      </c>
      <c r="J31" s="76"/>
    </row>
    <row r="32" spans="1:9" ht="38.25">
      <c r="A32" s="9" t="s">
        <v>301</v>
      </c>
      <c r="B32" s="47">
        <v>237.2</v>
      </c>
      <c r="C32" s="47"/>
      <c r="D32" s="47">
        <v>237.2</v>
      </c>
      <c r="E32" s="47"/>
      <c r="F32" s="47"/>
      <c r="G32" s="47">
        <f t="shared" si="3"/>
        <v>100</v>
      </c>
      <c r="H32" s="47"/>
      <c r="I32" s="48" t="e">
        <f t="shared" si="4"/>
        <v>#DIV/0!</v>
      </c>
    </row>
    <row r="33" spans="1:9" ht="38.25">
      <c r="A33" s="9" t="s">
        <v>302</v>
      </c>
      <c r="B33" s="47">
        <v>316.1</v>
      </c>
      <c r="C33" s="47"/>
      <c r="D33" s="47">
        <v>316.1</v>
      </c>
      <c r="E33" s="47"/>
      <c r="F33" s="47"/>
      <c r="G33" s="47">
        <f t="shared" si="3"/>
        <v>100</v>
      </c>
      <c r="H33" s="47"/>
      <c r="I33" s="48" t="e">
        <f t="shared" si="4"/>
        <v>#DIV/0!</v>
      </c>
    </row>
    <row r="34" spans="1:9" ht="51">
      <c r="A34" s="9" t="s">
        <v>303</v>
      </c>
      <c r="B34" s="47">
        <v>58.4</v>
      </c>
      <c r="C34" s="47"/>
      <c r="D34" s="47">
        <v>58.4</v>
      </c>
      <c r="E34" s="47"/>
      <c r="F34" s="47"/>
      <c r="G34" s="47">
        <f>D34/B34*100</f>
        <v>100</v>
      </c>
      <c r="H34" s="47"/>
      <c r="I34" s="48" t="e">
        <f>D34/C34*100</f>
        <v>#DIV/0!</v>
      </c>
    </row>
    <row r="35" spans="1:9" ht="25.5">
      <c r="A35" s="9" t="s">
        <v>427</v>
      </c>
      <c r="B35" s="47">
        <v>54.9</v>
      </c>
      <c r="C35" s="47"/>
      <c r="D35" s="47">
        <v>54.9</v>
      </c>
      <c r="E35" s="47"/>
      <c r="F35" s="47"/>
      <c r="G35" s="47">
        <f>D35/B35*100</f>
        <v>100</v>
      </c>
      <c r="H35" s="48"/>
      <c r="I35" s="48" t="e">
        <f t="shared" si="4"/>
        <v>#DIV/0!</v>
      </c>
    </row>
    <row r="36" spans="1:9" ht="15">
      <c r="A36" s="11" t="s">
        <v>100</v>
      </c>
      <c r="B36" s="49">
        <f>SUM(B31:B35)</f>
        <v>831.4</v>
      </c>
      <c r="C36" s="49">
        <f>SUM(C31:C35)</f>
        <v>0</v>
      </c>
      <c r="D36" s="49">
        <f>SUM(D31:D35)</f>
        <v>831.4</v>
      </c>
      <c r="E36" s="49">
        <f>SUM(E31:E35)</f>
        <v>0</v>
      </c>
      <c r="F36" s="49"/>
      <c r="G36" s="49">
        <f t="shared" si="3"/>
        <v>100</v>
      </c>
      <c r="H36" s="49"/>
      <c r="I36" s="52" t="e">
        <f t="shared" si="4"/>
        <v>#DIV/0!</v>
      </c>
    </row>
    <row r="37" spans="1:9" ht="15">
      <c r="A37" s="11" t="s">
        <v>101</v>
      </c>
      <c r="B37" s="49">
        <f>B30+B36</f>
        <v>1044</v>
      </c>
      <c r="C37" s="49">
        <f>C30+C36</f>
        <v>0</v>
      </c>
      <c r="D37" s="49">
        <f>D30+D36</f>
        <v>1035.478</v>
      </c>
      <c r="E37" s="49">
        <f>E30+E36</f>
        <v>299.6</v>
      </c>
      <c r="F37" s="49"/>
      <c r="G37" s="49">
        <f t="shared" si="3"/>
        <v>99.18371647509579</v>
      </c>
      <c r="H37" s="49"/>
      <c r="I37" s="52" t="e">
        <f t="shared" si="4"/>
        <v>#DIV/0!</v>
      </c>
    </row>
    <row r="38" spans="2:9" ht="12.75">
      <c r="B38" s="79"/>
      <c r="C38" s="7"/>
      <c r="D38" s="7"/>
      <c r="E38" s="7"/>
      <c r="F38" s="7"/>
      <c r="G38" s="7"/>
      <c r="H38" s="7"/>
      <c r="I38" s="2"/>
    </row>
    <row r="39" spans="1:9" ht="12.75">
      <c r="A39" s="20"/>
      <c r="B39" s="2"/>
      <c r="C39" s="2"/>
      <c r="D39" s="2"/>
      <c r="E39" s="2"/>
      <c r="F39" s="2"/>
      <c r="G39" s="2"/>
      <c r="H39" s="2"/>
      <c r="I39" s="2"/>
    </row>
    <row r="41" s="44" customFormat="1" ht="14.25">
      <c r="A41" s="43"/>
    </row>
    <row r="42" s="44" customFormat="1" ht="14.25">
      <c r="A42" s="43" t="s">
        <v>200</v>
      </c>
    </row>
    <row r="43" spans="1:2" ht="12.75">
      <c r="A43" s="2" t="s">
        <v>201</v>
      </c>
      <c r="B43" t="s">
        <v>257</v>
      </c>
    </row>
    <row r="44" ht="12.75">
      <c r="A44" s="2"/>
    </row>
    <row r="45" ht="12.75">
      <c r="A45" s="2"/>
    </row>
    <row r="46" ht="12.75">
      <c r="A46" s="2"/>
    </row>
    <row r="47" s="46" customFormat="1" ht="12">
      <c r="A47" s="45" t="s">
        <v>54</v>
      </c>
    </row>
  </sheetData>
  <sheetProtection/>
  <mergeCells count="11">
    <mergeCell ref="B7:B8"/>
    <mergeCell ref="D7:D8"/>
    <mergeCell ref="E7:E8"/>
    <mergeCell ref="F7:F8"/>
    <mergeCell ref="A1:I1"/>
    <mergeCell ref="C7:C8"/>
    <mergeCell ref="G7:I7"/>
    <mergeCell ref="A3:H3"/>
    <mergeCell ref="A4:H4"/>
    <mergeCell ref="D6:H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23">
      <selection activeCell="B39" sqref="B39"/>
    </sheetView>
  </sheetViews>
  <sheetFormatPr defaultColWidth="9.00390625" defaultRowHeight="12.75"/>
  <cols>
    <col min="1" max="1" width="50.00390625" style="10" customWidth="1"/>
    <col min="2" max="2" width="15.375" style="0" customWidth="1"/>
    <col min="3" max="3" width="15.25390625" style="0" customWidth="1"/>
    <col min="4" max="6" width="14.625" style="0" customWidth="1"/>
    <col min="7" max="7" width="14.25390625" style="0" customWidth="1"/>
    <col min="8" max="8" width="11.625" style="0" customWidth="1"/>
    <col min="9" max="9" width="11.625" style="0" bestFit="1" customWidth="1"/>
  </cols>
  <sheetData>
    <row r="1" spans="1:8" ht="15" customHeight="1">
      <c r="A1" s="131" t="s">
        <v>192</v>
      </c>
      <c r="B1" s="131"/>
      <c r="C1" s="131"/>
      <c r="D1" s="132"/>
      <c r="E1" s="132"/>
      <c r="F1" s="132"/>
      <c r="G1" s="132"/>
      <c r="H1" s="13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115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8" ht="29.2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</row>
    <row r="8" spans="1:8" ht="18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</row>
    <row r="9" spans="1:11" ht="18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170</v>
      </c>
      <c r="B10" s="98">
        <v>81.5</v>
      </c>
      <c r="C10" s="99"/>
      <c r="D10" s="98">
        <v>112.255</v>
      </c>
      <c r="E10" s="99">
        <v>124.6</v>
      </c>
      <c r="F10" s="47">
        <f>D10-E10</f>
        <v>-12.344999999999999</v>
      </c>
      <c r="G10" s="47">
        <f>D10/B10*100</f>
        <v>137.73619631901838</v>
      </c>
      <c r="H10" s="48" t="e">
        <f>D10/C10*100</f>
        <v>#DIV/0!</v>
      </c>
      <c r="I10" s="97"/>
      <c r="J10" s="77"/>
      <c r="K10" s="77"/>
    </row>
    <row r="11" spans="1:11" ht="66" customHeight="1">
      <c r="A11" s="96" t="s">
        <v>186</v>
      </c>
      <c r="B11" s="98">
        <v>1.4</v>
      </c>
      <c r="C11" s="99"/>
      <c r="D11" s="98">
        <v>1.14</v>
      </c>
      <c r="E11" s="99">
        <v>1.9</v>
      </c>
      <c r="F11" s="47">
        <f aca="true" t="shared" si="0" ref="F11:F28">D11-E11</f>
        <v>-0.76</v>
      </c>
      <c r="G11" s="47">
        <f aca="true" t="shared" si="1" ref="G11:G28">D11/B11*100</f>
        <v>81.42857142857143</v>
      </c>
      <c r="H11" s="48" t="e">
        <f aca="true" t="shared" si="2" ref="H11:H28">D11/C11*100</f>
        <v>#DIV/0!</v>
      </c>
      <c r="I11" s="97"/>
      <c r="J11" s="77"/>
      <c r="K11" s="77"/>
    </row>
    <row r="12" spans="1:11" ht="53.25" customHeight="1">
      <c r="A12" s="96" t="s">
        <v>187</v>
      </c>
      <c r="B12" s="98">
        <v>172.6</v>
      </c>
      <c r="C12" s="99"/>
      <c r="D12" s="98">
        <v>181.54</v>
      </c>
      <c r="E12" s="99">
        <v>256.4</v>
      </c>
      <c r="F12" s="47">
        <f t="shared" si="0"/>
        <v>-74.85999999999999</v>
      </c>
      <c r="G12" s="47">
        <f t="shared" si="1"/>
        <v>105.17960602549248</v>
      </c>
      <c r="H12" s="48" t="e">
        <f t="shared" si="2"/>
        <v>#DIV/0!</v>
      </c>
      <c r="I12" s="97"/>
      <c r="J12" s="77"/>
      <c r="K12" s="77"/>
    </row>
    <row r="13" spans="1:11" ht="52.5" customHeight="1">
      <c r="A13" s="96" t="s">
        <v>188</v>
      </c>
      <c r="B13" s="98">
        <v>0</v>
      </c>
      <c r="C13" s="99"/>
      <c r="D13" s="98">
        <v>-21.741</v>
      </c>
      <c r="E13" s="99">
        <v>-18.5</v>
      </c>
      <c r="F13" s="47">
        <f t="shared" si="0"/>
        <v>-3.2409999999999997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</row>
    <row r="14" spans="1:11" ht="89.25">
      <c r="A14" s="9" t="s">
        <v>161</v>
      </c>
      <c r="B14" s="47">
        <v>52.7</v>
      </c>
      <c r="C14" s="47"/>
      <c r="D14" s="47">
        <v>53.671</v>
      </c>
      <c r="E14" s="47">
        <v>66.8</v>
      </c>
      <c r="F14" s="47">
        <f t="shared" si="0"/>
        <v>-13.128999999999998</v>
      </c>
      <c r="G14" s="47">
        <f t="shared" si="1"/>
        <v>101.842504743833</v>
      </c>
      <c r="H14" s="48" t="e">
        <f t="shared" si="2"/>
        <v>#DIV/0!</v>
      </c>
      <c r="I14" s="77"/>
      <c r="J14" s="77"/>
      <c r="K14" s="77"/>
    </row>
    <row r="15" spans="1:11" ht="38.25">
      <c r="A15" s="9" t="s">
        <v>238</v>
      </c>
      <c r="B15" s="47"/>
      <c r="C15" s="47"/>
      <c r="D15" s="47">
        <v>0.075</v>
      </c>
      <c r="E15" s="47">
        <v>0.1</v>
      </c>
      <c r="F15" s="47">
        <f t="shared" si="0"/>
        <v>-0.02500000000000001</v>
      </c>
      <c r="G15" s="47" t="e">
        <f t="shared" si="1"/>
        <v>#DIV/0!</v>
      </c>
      <c r="H15" s="48" t="e">
        <f t="shared" si="2"/>
        <v>#DIV/0!</v>
      </c>
      <c r="I15" s="77"/>
      <c r="J15" s="77"/>
      <c r="K15" s="77"/>
    </row>
    <row r="16" spans="1:8" ht="51">
      <c r="A16" s="9" t="s">
        <v>72</v>
      </c>
      <c r="B16" s="47">
        <v>18.2</v>
      </c>
      <c r="C16" s="47"/>
      <c r="D16" s="47">
        <v>5.235</v>
      </c>
      <c r="E16" s="47">
        <v>20.2</v>
      </c>
      <c r="F16" s="47">
        <f t="shared" si="0"/>
        <v>-14.965</v>
      </c>
      <c r="G16" s="47">
        <f t="shared" si="1"/>
        <v>28.763736263736266</v>
      </c>
      <c r="H16" s="48" t="e">
        <f t="shared" si="2"/>
        <v>#DIV/0!</v>
      </c>
    </row>
    <row r="17" spans="1:8" ht="38.25">
      <c r="A17" s="9" t="s">
        <v>143</v>
      </c>
      <c r="B17" s="47">
        <v>3</v>
      </c>
      <c r="C17" s="47"/>
      <c r="D17" s="47">
        <v>2.828</v>
      </c>
      <c r="E17" s="47">
        <v>3.3</v>
      </c>
      <c r="F17" s="47">
        <f t="shared" si="0"/>
        <v>-0.472</v>
      </c>
      <c r="G17" s="47">
        <f t="shared" si="1"/>
        <v>94.26666666666667</v>
      </c>
      <c r="H17" s="48" t="e">
        <f t="shared" si="2"/>
        <v>#DIV/0!</v>
      </c>
    </row>
    <row r="18" spans="1:8" ht="38.25">
      <c r="A18" s="9" t="s">
        <v>142</v>
      </c>
      <c r="B18" s="47">
        <v>17.9</v>
      </c>
      <c r="C18" s="47"/>
      <c r="D18" s="47">
        <v>16.209</v>
      </c>
      <c r="E18" s="47">
        <v>61.5</v>
      </c>
      <c r="F18" s="47">
        <f t="shared" si="0"/>
        <v>-45.291</v>
      </c>
      <c r="G18" s="47">
        <f t="shared" si="1"/>
        <v>90.55307262569833</v>
      </c>
      <c r="H18" s="48" t="e">
        <f t="shared" si="2"/>
        <v>#DIV/0!</v>
      </c>
    </row>
    <row r="19" spans="1:8" ht="76.5">
      <c r="A19" s="19" t="s">
        <v>44</v>
      </c>
      <c r="B19" s="47">
        <v>1.6</v>
      </c>
      <c r="C19" s="47"/>
      <c r="D19" s="47">
        <v>1.5</v>
      </c>
      <c r="E19" s="47">
        <v>0.8</v>
      </c>
      <c r="F19" s="47">
        <f t="shared" si="0"/>
        <v>0.7</v>
      </c>
      <c r="G19" s="47">
        <f t="shared" si="1"/>
        <v>93.75</v>
      </c>
      <c r="H19" s="48" t="e">
        <f t="shared" si="2"/>
        <v>#DIV/0!</v>
      </c>
    </row>
    <row r="20" spans="1:8" ht="89.25">
      <c r="A20" s="9" t="s">
        <v>50</v>
      </c>
      <c r="B20" s="47"/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48" t="e">
        <f t="shared" si="2"/>
        <v>#DIV/0!</v>
      </c>
    </row>
    <row r="21" spans="1:8" ht="63.75">
      <c r="A21" s="9" t="s">
        <v>137</v>
      </c>
      <c r="B21" s="47">
        <v>41.8</v>
      </c>
      <c r="C21" s="47"/>
      <c r="D21" s="47">
        <v>41.968</v>
      </c>
      <c r="E21" s="47">
        <v>49</v>
      </c>
      <c r="F21" s="47">
        <f t="shared" si="0"/>
        <v>-7.0319999999999965</v>
      </c>
      <c r="G21" s="47">
        <f t="shared" si="1"/>
        <v>100.4019138755981</v>
      </c>
      <c r="H21" s="48" t="e">
        <f t="shared" si="2"/>
        <v>#DIV/0!</v>
      </c>
    </row>
    <row r="22" spans="1:8" ht="76.5">
      <c r="A22" s="9" t="s">
        <v>256</v>
      </c>
      <c r="B22" s="47">
        <v>3</v>
      </c>
      <c r="C22" s="47"/>
      <c r="D22" s="47">
        <v>3</v>
      </c>
      <c r="E22" s="47">
        <v>3.1</v>
      </c>
      <c r="F22" s="47">
        <f t="shared" si="0"/>
        <v>-0.10000000000000009</v>
      </c>
      <c r="G22" s="47">
        <f t="shared" si="1"/>
        <v>100</v>
      </c>
      <c r="H22" s="48" t="e">
        <f t="shared" si="2"/>
        <v>#DIV/0!</v>
      </c>
    </row>
    <row r="23" spans="1:8" ht="25.5">
      <c r="A23" s="9" t="s">
        <v>403</v>
      </c>
      <c r="B23" s="47">
        <v>33.3</v>
      </c>
      <c r="C23" s="47"/>
      <c r="D23" s="47">
        <v>33.3</v>
      </c>
      <c r="E23" s="47"/>
      <c r="F23" s="47"/>
      <c r="G23" s="47">
        <f t="shared" si="1"/>
        <v>100</v>
      </c>
      <c r="H23" s="48"/>
    </row>
    <row r="24" spans="1:8" ht="102">
      <c r="A24" s="9" t="s">
        <v>296</v>
      </c>
      <c r="B24" s="47"/>
      <c r="C24" s="47"/>
      <c r="D24" s="47"/>
      <c r="E24" s="47">
        <v>20</v>
      </c>
      <c r="F24" s="47"/>
      <c r="G24" s="47" t="e">
        <f t="shared" si="1"/>
        <v>#DIV/0!</v>
      </c>
      <c r="H24" s="48" t="e">
        <f t="shared" si="2"/>
        <v>#DIV/0!</v>
      </c>
    </row>
    <row r="25" spans="1:8" ht="63.75">
      <c r="A25" s="9" t="s">
        <v>189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25.5">
      <c r="A26" s="9" t="s">
        <v>426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84</v>
      </c>
      <c r="B27" s="47"/>
      <c r="C27" s="47"/>
      <c r="D27" s="47">
        <v>0.383</v>
      </c>
      <c r="E27" s="47">
        <v>10.1</v>
      </c>
      <c r="F27" s="47">
        <f t="shared" si="0"/>
        <v>-9.716999999999999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83</v>
      </c>
      <c r="B28" s="47">
        <v>30</v>
      </c>
      <c r="C28" s="47"/>
      <c r="D28" s="47">
        <v>33.55</v>
      </c>
      <c r="E28" s="47">
        <v>26</v>
      </c>
      <c r="F28" s="47">
        <f t="shared" si="0"/>
        <v>7.549999999999997</v>
      </c>
      <c r="G28" s="47">
        <f t="shared" si="1"/>
        <v>111.83333333333331</v>
      </c>
      <c r="H28" s="48" t="e">
        <f t="shared" si="2"/>
        <v>#DIV/0!</v>
      </c>
    </row>
    <row r="29" spans="1:8" ht="15">
      <c r="A29" s="11" t="s">
        <v>98</v>
      </c>
      <c r="B29" s="49">
        <f>SUM(B10:B28)</f>
        <v>457</v>
      </c>
      <c r="C29" s="49">
        <f>SUM(C10:C28)</f>
        <v>0</v>
      </c>
      <c r="D29" s="49">
        <f>SUM(D10:D28)</f>
        <v>464.913</v>
      </c>
      <c r="E29" s="49">
        <f>SUM(E10:E28)</f>
        <v>625.3</v>
      </c>
      <c r="F29" s="49">
        <f>SUM(F14:F28)</f>
        <v>-82.481</v>
      </c>
      <c r="G29" s="49">
        <f>D29/B29*100</f>
        <v>101.73150984682712</v>
      </c>
      <c r="H29" s="52" t="e">
        <f aca="true" t="shared" si="3" ref="H29:H38">D29/C29*100</f>
        <v>#DIV/0!</v>
      </c>
    </row>
    <row r="30" spans="1:9" ht="38.25">
      <c r="A30" s="9" t="s">
        <v>345</v>
      </c>
      <c r="B30" s="47">
        <v>75.2</v>
      </c>
      <c r="C30" s="47"/>
      <c r="D30" s="47">
        <v>75.2</v>
      </c>
      <c r="E30" s="47"/>
      <c r="F30" s="47"/>
      <c r="G30" s="47">
        <f>D30/B30*100</f>
        <v>100</v>
      </c>
      <c r="H30" s="48" t="e">
        <f t="shared" si="3"/>
        <v>#DIV/0!</v>
      </c>
      <c r="I30" s="76"/>
    </row>
    <row r="31" spans="1:8" ht="38.25">
      <c r="A31" s="9" t="s">
        <v>346</v>
      </c>
      <c r="B31" s="47">
        <v>656.5</v>
      </c>
      <c r="C31" s="47"/>
      <c r="D31" s="47">
        <v>656.5</v>
      </c>
      <c r="E31" s="47"/>
      <c r="F31" s="47"/>
      <c r="G31" s="47">
        <f>D31/B31*100</f>
        <v>100</v>
      </c>
      <c r="H31" s="48" t="e">
        <f t="shared" si="3"/>
        <v>#DIV/0!</v>
      </c>
    </row>
    <row r="32" spans="1:8" ht="38.25">
      <c r="A32" s="9" t="s">
        <v>347</v>
      </c>
      <c r="B32" s="47">
        <v>572</v>
      </c>
      <c r="C32" s="47"/>
      <c r="D32" s="47">
        <v>572</v>
      </c>
      <c r="E32" s="47"/>
      <c r="F32" s="47"/>
      <c r="G32" s="47">
        <f>D32/B32*100</f>
        <v>100</v>
      </c>
      <c r="H32" s="48" t="e">
        <f t="shared" si="3"/>
        <v>#DIV/0!</v>
      </c>
    </row>
    <row r="33" spans="1:8" ht="25.5">
      <c r="A33" s="9" t="s">
        <v>348</v>
      </c>
      <c r="B33" s="47"/>
      <c r="C33" s="47"/>
      <c r="D33" s="47"/>
      <c r="E33" s="47"/>
      <c r="F33" s="47"/>
      <c r="G33" s="47" t="e">
        <f aca="true" t="shared" si="4" ref="G33:G39">D33/B33*100</f>
        <v>#DIV/0!</v>
      </c>
      <c r="H33" s="48" t="e">
        <f t="shared" si="3"/>
        <v>#DIV/0!</v>
      </c>
    </row>
    <row r="34" spans="1:8" ht="51">
      <c r="A34" s="9" t="s">
        <v>349</v>
      </c>
      <c r="B34" s="47">
        <v>58.4</v>
      </c>
      <c r="C34" s="47"/>
      <c r="D34" s="47">
        <v>58.4</v>
      </c>
      <c r="E34" s="47"/>
      <c r="F34" s="47"/>
      <c r="G34" s="47">
        <f t="shared" si="4"/>
        <v>100</v>
      </c>
      <c r="H34" s="48" t="e">
        <f t="shared" si="3"/>
        <v>#DIV/0!</v>
      </c>
    </row>
    <row r="35" spans="1:8" ht="25.5">
      <c r="A35" s="9" t="s">
        <v>423</v>
      </c>
      <c r="B35" s="47">
        <v>48.925</v>
      </c>
      <c r="C35" s="47"/>
      <c r="D35" s="47">
        <v>48.925</v>
      </c>
      <c r="E35" s="47"/>
      <c r="F35" s="47"/>
      <c r="G35" s="47">
        <f t="shared" si="4"/>
        <v>100</v>
      </c>
      <c r="H35" s="48" t="e">
        <f t="shared" si="3"/>
        <v>#DIV/0!</v>
      </c>
    </row>
    <row r="36" spans="1:8" ht="51">
      <c r="A36" s="9" t="s">
        <v>404</v>
      </c>
      <c r="B36" s="47"/>
      <c r="C36" s="47"/>
      <c r="D36" s="47"/>
      <c r="E36" s="47"/>
      <c r="F36" s="47"/>
      <c r="G36" s="47" t="e">
        <f t="shared" si="4"/>
        <v>#DIV/0!</v>
      </c>
      <c r="H36" s="48" t="e">
        <f t="shared" si="3"/>
        <v>#DIV/0!</v>
      </c>
    </row>
    <row r="37" spans="1:8" ht="15">
      <c r="A37" s="11" t="s">
        <v>100</v>
      </c>
      <c r="B37" s="49">
        <f>SUM(B30:B36)</f>
        <v>1411.025</v>
      </c>
      <c r="C37" s="49">
        <f>SUM(C30:C34)</f>
        <v>0</v>
      </c>
      <c r="D37" s="49">
        <f>SUM(D30:D36)</f>
        <v>1411.025</v>
      </c>
      <c r="E37" s="49">
        <f>SUM(E30:E34)</f>
        <v>0</v>
      </c>
      <c r="F37" s="49"/>
      <c r="G37" s="49">
        <f t="shared" si="4"/>
        <v>100</v>
      </c>
      <c r="H37" s="52" t="e">
        <f t="shared" si="3"/>
        <v>#DIV/0!</v>
      </c>
    </row>
    <row r="38" spans="1:8" ht="15">
      <c r="A38" s="11" t="s">
        <v>101</v>
      </c>
      <c r="B38" s="49">
        <f>B37+B29</f>
        <v>1868.025</v>
      </c>
      <c r="C38" s="49">
        <f>C37+C29</f>
        <v>0</v>
      </c>
      <c r="D38" s="49">
        <f>D37+D29</f>
        <v>1875.938</v>
      </c>
      <c r="E38" s="49">
        <f>E37+E29</f>
        <v>625.3</v>
      </c>
      <c r="F38" s="49"/>
      <c r="G38" s="49">
        <f t="shared" si="4"/>
        <v>100.42360246784705</v>
      </c>
      <c r="H38" s="52" t="e">
        <f t="shared" si="3"/>
        <v>#DIV/0!</v>
      </c>
    </row>
    <row r="39" spans="2:8" ht="12.75">
      <c r="B39" s="79"/>
      <c r="C39" s="7"/>
      <c r="D39" s="79"/>
      <c r="E39" s="7"/>
      <c r="F39" s="7"/>
      <c r="G39" s="7" t="e">
        <f t="shared" si="4"/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200</v>
      </c>
    </row>
    <row r="44" ht="12.75">
      <c r="A44" s="2" t="s">
        <v>261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54</v>
      </c>
    </row>
  </sheetData>
  <sheetProtection/>
  <mergeCells count="11">
    <mergeCell ref="G7:H7"/>
    <mergeCell ref="A7:A8"/>
    <mergeCell ref="B7:B8"/>
    <mergeCell ref="D7:D8"/>
    <mergeCell ref="E7:E8"/>
    <mergeCell ref="F7:F8"/>
    <mergeCell ref="A1:H1"/>
    <mergeCell ref="A3:G3"/>
    <mergeCell ref="A4:G4"/>
    <mergeCell ref="D6:G6"/>
    <mergeCell ref="C7:C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22">
      <selection activeCell="B39" sqref="B39"/>
    </sheetView>
  </sheetViews>
  <sheetFormatPr defaultColWidth="9.00390625" defaultRowHeight="12.75"/>
  <cols>
    <col min="1" max="1" width="58.125" style="10" customWidth="1"/>
    <col min="2" max="2" width="14.75390625" style="0" customWidth="1"/>
    <col min="3" max="3" width="15.125" style="0" customWidth="1"/>
    <col min="4" max="4" width="14.75390625" style="0" customWidth="1"/>
    <col min="5" max="5" width="14.875" style="0" customWidth="1"/>
    <col min="6" max="6" width="14.125" style="0" customWidth="1"/>
    <col min="7" max="7" width="12.25390625" style="0" customWidth="1"/>
    <col min="8" max="8" width="11.62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116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8" ht="27.7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</row>
    <row r="8" spans="1:11" ht="18.75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  <c r="I8" s="77"/>
      <c r="J8" s="77"/>
      <c r="K8" s="77"/>
    </row>
    <row r="9" spans="1:11" ht="18.7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170</v>
      </c>
      <c r="B10" s="98">
        <v>65.1</v>
      </c>
      <c r="C10" s="99"/>
      <c r="D10" s="98">
        <v>89.804</v>
      </c>
      <c r="E10" s="99">
        <v>98.6</v>
      </c>
      <c r="F10" s="47">
        <f>D10-E10</f>
        <v>-8.795999999999992</v>
      </c>
      <c r="G10" s="47">
        <f>D10/B10*100</f>
        <v>137.9477726574501</v>
      </c>
      <c r="H10" s="48" t="e">
        <f>D10/C10*100</f>
        <v>#DIV/0!</v>
      </c>
      <c r="I10" s="97"/>
      <c r="J10" s="77"/>
      <c r="K10" s="77"/>
    </row>
    <row r="11" spans="1:11" ht="66" customHeight="1">
      <c r="A11" s="96" t="s">
        <v>186</v>
      </c>
      <c r="B11" s="98">
        <v>1.1</v>
      </c>
      <c r="C11" s="99"/>
      <c r="D11" s="98">
        <v>0.912</v>
      </c>
      <c r="E11" s="99">
        <v>1.5</v>
      </c>
      <c r="F11" s="47">
        <f aca="true" t="shared" si="0" ref="F11:F29">D11-E11</f>
        <v>-0.588</v>
      </c>
      <c r="G11" s="47">
        <f aca="true" t="shared" si="1" ref="G11:G29">D11/B11*100</f>
        <v>82.9090909090909</v>
      </c>
      <c r="H11" s="48" t="e">
        <f aca="true" t="shared" si="2" ref="H11:H29">D11/C11*100</f>
        <v>#DIV/0!</v>
      </c>
      <c r="I11" s="97"/>
      <c r="J11" s="77"/>
      <c r="K11" s="77"/>
    </row>
    <row r="12" spans="1:11" ht="53.25" customHeight="1">
      <c r="A12" s="96" t="s">
        <v>187</v>
      </c>
      <c r="B12" s="98">
        <v>137.9</v>
      </c>
      <c r="C12" s="99"/>
      <c r="D12" s="98">
        <v>145.232</v>
      </c>
      <c r="E12" s="99">
        <v>202.9</v>
      </c>
      <c r="F12" s="47">
        <f t="shared" si="0"/>
        <v>-57.668000000000006</v>
      </c>
      <c r="G12" s="47">
        <f t="shared" si="1"/>
        <v>105.31689630166787</v>
      </c>
      <c r="H12" s="48" t="e">
        <f t="shared" si="2"/>
        <v>#DIV/0!</v>
      </c>
      <c r="I12" s="97"/>
      <c r="J12" s="77"/>
      <c r="K12" s="77"/>
    </row>
    <row r="13" spans="1:11" ht="52.5" customHeight="1">
      <c r="A13" s="96" t="s">
        <v>188</v>
      </c>
      <c r="B13" s="98"/>
      <c r="C13" s="99"/>
      <c r="D13" s="98">
        <v>-17.393</v>
      </c>
      <c r="E13" s="99">
        <v>-14.6</v>
      </c>
      <c r="F13" s="47">
        <f t="shared" si="0"/>
        <v>-2.793000000000001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</row>
    <row r="14" spans="1:11" ht="76.5">
      <c r="A14" s="9" t="s">
        <v>161</v>
      </c>
      <c r="B14" s="47">
        <v>115</v>
      </c>
      <c r="C14" s="47"/>
      <c r="D14" s="47">
        <v>120.491</v>
      </c>
      <c r="E14" s="47">
        <v>119.8</v>
      </c>
      <c r="F14" s="47">
        <f t="shared" si="0"/>
        <v>0.6910000000000025</v>
      </c>
      <c r="G14" s="47">
        <f t="shared" si="1"/>
        <v>104.77478260869566</v>
      </c>
      <c r="H14" s="48" t="e">
        <f t="shared" si="2"/>
        <v>#DIV/0!</v>
      </c>
      <c r="I14" s="77"/>
      <c r="J14" s="77"/>
      <c r="K14" s="77"/>
    </row>
    <row r="15" spans="1:8" ht="102">
      <c r="A15" s="9" t="s">
        <v>162</v>
      </c>
      <c r="B15" s="47"/>
      <c r="C15" s="47"/>
      <c r="D15" s="47" t="s">
        <v>283</v>
      </c>
      <c r="E15" s="47"/>
      <c r="F15" s="47" t="e">
        <f t="shared" si="0"/>
        <v>#VALUE!</v>
      </c>
      <c r="G15" s="47" t="e">
        <f t="shared" si="1"/>
        <v>#VALUE!</v>
      </c>
      <c r="H15" s="48" t="e">
        <f t="shared" si="2"/>
        <v>#VALUE!</v>
      </c>
    </row>
    <row r="16" spans="1:8" ht="38.25">
      <c r="A16" s="9" t="s">
        <v>238</v>
      </c>
      <c r="B16" s="47"/>
      <c r="C16" s="47"/>
      <c r="D16" s="47">
        <v>0.434</v>
      </c>
      <c r="E16" s="47"/>
      <c r="F16" s="47">
        <f t="shared" si="0"/>
        <v>0.434</v>
      </c>
      <c r="G16" s="47" t="e">
        <f t="shared" si="1"/>
        <v>#DIV/0!</v>
      </c>
      <c r="H16" s="48" t="e">
        <f t="shared" si="2"/>
        <v>#DIV/0!</v>
      </c>
    </row>
    <row r="17" spans="1:8" ht="55.5" customHeight="1">
      <c r="A17" s="9" t="s">
        <v>72</v>
      </c>
      <c r="B17" s="47">
        <v>2.7</v>
      </c>
      <c r="C17" s="47"/>
      <c r="D17" s="47">
        <v>8.929</v>
      </c>
      <c r="E17" s="47">
        <v>15.1</v>
      </c>
      <c r="F17" s="47">
        <f t="shared" si="0"/>
        <v>-6.170999999999999</v>
      </c>
      <c r="G17" s="47">
        <f t="shared" si="1"/>
        <v>330.7037037037037</v>
      </c>
      <c r="H17" s="48" t="e">
        <f t="shared" si="2"/>
        <v>#DIV/0!</v>
      </c>
    </row>
    <row r="18" spans="1:8" ht="63.75" hidden="1">
      <c r="A18" s="9" t="s">
        <v>76</v>
      </c>
      <c r="B18" s="47"/>
      <c r="C18" s="47"/>
      <c r="D18" s="47"/>
      <c r="E18" s="47"/>
      <c r="F18" s="47">
        <f t="shared" si="0"/>
        <v>0</v>
      </c>
      <c r="G18" s="47" t="e">
        <f t="shared" si="1"/>
        <v>#DIV/0!</v>
      </c>
      <c r="H18" s="48" t="e">
        <f t="shared" si="2"/>
        <v>#DIV/0!</v>
      </c>
    </row>
    <row r="19" spans="1:8" ht="38.25">
      <c r="A19" s="9" t="s">
        <v>143</v>
      </c>
      <c r="B19" s="47">
        <v>3</v>
      </c>
      <c r="C19" s="47"/>
      <c r="D19" s="47">
        <v>3.089</v>
      </c>
      <c r="E19" s="47">
        <v>3.1</v>
      </c>
      <c r="F19" s="47">
        <f t="shared" si="0"/>
        <v>-0.01100000000000012</v>
      </c>
      <c r="G19" s="47">
        <f t="shared" si="1"/>
        <v>102.96666666666667</v>
      </c>
      <c r="H19" s="48" t="e">
        <f t="shared" si="2"/>
        <v>#DIV/0!</v>
      </c>
    </row>
    <row r="20" spans="1:8" ht="38.25">
      <c r="A20" s="9" t="s">
        <v>142</v>
      </c>
      <c r="B20" s="47">
        <v>14.2</v>
      </c>
      <c r="C20" s="47"/>
      <c r="D20" s="47">
        <v>14.669</v>
      </c>
      <c r="E20" s="47">
        <v>12.8</v>
      </c>
      <c r="F20" s="47">
        <f t="shared" si="0"/>
        <v>1.8689999999999998</v>
      </c>
      <c r="G20" s="47">
        <f t="shared" si="1"/>
        <v>103.30281690140846</v>
      </c>
      <c r="H20" s="48" t="e">
        <f t="shared" si="2"/>
        <v>#DIV/0!</v>
      </c>
    </row>
    <row r="21" spans="1:8" ht="63.75">
      <c r="A21" s="19" t="s">
        <v>185</v>
      </c>
      <c r="B21" s="47">
        <v>2.5</v>
      </c>
      <c r="C21" s="47"/>
      <c r="D21" s="47">
        <v>5.1</v>
      </c>
      <c r="E21" s="47">
        <v>4</v>
      </c>
      <c r="F21" s="47">
        <f t="shared" si="0"/>
        <v>1.0999999999999996</v>
      </c>
      <c r="G21" s="47">
        <f t="shared" si="1"/>
        <v>204</v>
      </c>
      <c r="H21" s="48" t="e">
        <f t="shared" si="2"/>
        <v>#DIV/0!</v>
      </c>
    </row>
    <row r="22" spans="1:8" ht="76.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63.75">
      <c r="A23" s="9" t="s">
        <v>45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63.75">
      <c r="A24" s="9" t="s">
        <v>176</v>
      </c>
      <c r="B24" s="47">
        <v>23.5</v>
      </c>
      <c r="C24" s="47"/>
      <c r="D24" s="47">
        <v>23.4</v>
      </c>
      <c r="E24" s="47">
        <v>23.8</v>
      </c>
      <c r="F24" s="47">
        <f t="shared" si="0"/>
        <v>-0.40000000000000213</v>
      </c>
      <c r="G24" s="47">
        <f t="shared" si="1"/>
        <v>99.57446808510639</v>
      </c>
      <c r="H24" s="48" t="e">
        <f t="shared" si="2"/>
        <v>#DIV/0!</v>
      </c>
    </row>
    <row r="25" spans="1:8" ht="51">
      <c r="A25" s="9" t="s">
        <v>189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38.25">
      <c r="A26" s="9" t="s">
        <v>181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42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43</v>
      </c>
      <c r="B28" s="47"/>
      <c r="C28" s="47"/>
      <c r="D28" s="47">
        <v>0.062</v>
      </c>
      <c r="E28" s="47"/>
      <c r="F28" s="47">
        <f t="shared" si="0"/>
        <v>0.062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237</v>
      </c>
      <c r="B29" s="47">
        <v>30</v>
      </c>
      <c r="C29" s="47"/>
      <c r="D29" s="47">
        <v>51.9</v>
      </c>
      <c r="E29" s="47"/>
      <c r="F29" s="47">
        <f t="shared" si="0"/>
        <v>51.9</v>
      </c>
      <c r="G29" s="47">
        <f t="shared" si="1"/>
        <v>173</v>
      </c>
      <c r="H29" s="48" t="e">
        <f t="shared" si="2"/>
        <v>#DIV/0!</v>
      </c>
    </row>
    <row r="30" spans="1:8" ht="15">
      <c r="A30" s="11" t="s">
        <v>98</v>
      </c>
      <c r="B30" s="49">
        <f>SUM(B10:B29)</f>
        <v>395</v>
      </c>
      <c r="C30" s="49">
        <f>SUM(C10:C29)</f>
        <v>0</v>
      </c>
      <c r="D30" s="49">
        <f>SUM(D10:D29)</f>
        <v>446.62899999999996</v>
      </c>
      <c r="E30" s="49">
        <f>SUM(E10:E29)</f>
        <v>467.00000000000006</v>
      </c>
      <c r="F30" s="49" t="e">
        <f>SUM(F14:F24)</f>
        <v>#VALUE!</v>
      </c>
      <c r="G30" s="49">
        <f aca="true" t="shared" si="3" ref="G30:G39">D30/B30*100</f>
        <v>113.0706329113924</v>
      </c>
      <c r="H30" s="52" t="e">
        <f aca="true" t="shared" si="4" ref="H30:H38">D30/C30*100</f>
        <v>#DIV/0!</v>
      </c>
    </row>
    <row r="31" spans="1:9" ht="25.5">
      <c r="A31" s="9" t="s">
        <v>353</v>
      </c>
      <c r="B31" s="47">
        <v>69.1</v>
      </c>
      <c r="C31" s="47"/>
      <c r="D31" s="47">
        <v>69.1</v>
      </c>
      <c r="E31" s="47"/>
      <c r="F31" s="47"/>
      <c r="G31" s="47">
        <f t="shared" si="3"/>
        <v>100</v>
      </c>
      <c r="H31" s="48" t="e">
        <f t="shared" si="4"/>
        <v>#DIV/0!</v>
      </c>
      <c r="I31" s="76"/>
    </row>
    <row r="32" spans="1:8" ht="25.5">
      <c r="A32" s="9" t="s">
        <v>354</v>
      </c>
      <c r="B32" s="47">
        <v>491.7</v>
      </c>
      <c r="C32" s="47"/>
      <c r="D32" s="47">
        <v>491.7</v>
      </c>
      <c r="E32" s="47"/>
      <c r="F32" s="47"/>
      <c r="G32" s="47">
        <f t="shared" si="3"/>
        <v>100</v>
      </c>
      <c r="H32" s="48" t="e">
        <f t="shared" si="4"/>
        <v>#DIV/0!</v>
      </c>
    </row>
    <row r="33" spans="1:8" ht="38.25">
      <c r="A33" s="9" t="s">
        <v>355</v>
      </c>
      <c r="B33" s="47">
        <v>454.5</v>
      </c>
      <c r="C33" s="47"/>
      <c r="D33" s="47">
        <v>454.5</v>
      </c>
      <c r="E33" s="47"/>
      <c r="F33" s="47"/>
      <c r="G33" s="47">
        <f t="shared" si="3"/>
        <v>100</v>
      </c>
      <c r="H33" s="48" t="e">
        <f t="shared" si="4"/>
        <v>#DIV/0!</v>
      </c>
    </row>
    <row r="34" spans="1:8" ht="27" customHeight="1">
      <c r="A34" s="9" t="s">
        <v>352</v>
      </c>
      <c r="B34" s="47"/>
      <c r="C34" s="47"/>
      <c r="D34" s="47"/>
      <c r="E34" s="47"/>
      <c r="F34" s="47"/>
      <c r="G34" s="47" t="e">
        <f t="shared" si="3"/>
        <v>#DIV/0!</v>
      </c>
      <c r="H34" s="48" t="e">
        <f t="shared" si="4"/>
        <v>#DIV/0!</v>
      </c>
    </row>
    <row r="35" spans="1:8" ht="51">
      <c r="A35" s="9" t="s">
        <v>351</v>
      </c>
      <c r="B35" s="47">
        <v>58.4</v>
      </c>
      <c r="C35" s="47"/>
      <c r="D35" s="47">
        <v>58.4</v>
      </c>
      <c r="E35" s="47"/>
      <c r="F35" s="47"/>
      <c r="G35" s="47">
        <f t="shared" si="3"/>
        <v>100</v>
      </c>
      <c r="H35" s="48" t="e">
        <f t="shared" si="4"/>
        <v>#DIV/0!</v>
      </c>
    </row>
    <row r="36" spans="1:8" ht="25.5">
      <c r="A36" s="9" t="s">
        <v>350</v>
      </c>
      <c r="B36" s="47">
        <v>10</v>
      </c>
      <c r="C36" s="47"/>
      <c r="D36" s="47">
        <v>10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15">
      <c r="A37" s="11" t="s">
        <v>100</v>
      </c>
      <c r="B37" s="49">
        <f>SUM(B31:B36)</f>
        <v>1083.7</v>
      </c>
      <c r="C37" s="49">
        <f>SUM(C31:C35)</f>
        <v>0</v>
      </c>
      <c r="D37" s="49">
        <f>SUM(D31:D36)</f>
        <v>1083.7</v>
      </c>
      <c r="E37" s="49">
        <f>SUM(E31:E35)</f>
        <v>0</v>
      </c>
      <c r="F37" s="49"/>
      <c r="G37" s="49">
        <f t="shared" si="3"/>
        <v>100</v>
      </c>
      <c r="H37" s="52" t="e">
        <f t="shared" si="4"/>
        <v>#DIV/0!</v>
      </c>
    </row>
    <row r="38" spans="1:8" ht="15">
      <c r="A38" s="11" t="s">
        <v>101</v>
      </c>
      <c r="B38" s="49">
        <f>B30+B37</f>
        <v>1478.7</v>
      </c>
      <c r="C38" s="49">
        <f>C30+C37</f>
        <v>0</v>
      </c>
      <c r="D38" s="49">
        <f>D30+D37</f>
        <v>1530.329</v>
      </c>
      <c r="E38" s="49">
        <f>E30+E37</f>
        <v>467.00000000000006</v>
      </c>
      <c r="F38" s="49"/>
      <c r="G38" s="49">
        <f t="shared" si="3"/>
        <v>103.49151281531076</v>
      </c>
      <c r="H38" s="52" t="e">
        <f t="shared" si="4"/>
        <v>#DIV/0!</v>
      </c>
    </row>
    <row r="39" spans="2:8" ht="12.75">
      <c r="B39" s="79"/>
      <c r="C39" s="7"/>
      <c r="D39" s="79"/>
      <c r="E39" s="7"/>
      <c r="F39" s="7"/>
      <c r="G39" s="7" t="e">
        <f t="shared" si="3"/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200</v>
      </c>
    </row>
    <row r="44" ht="12.75">
      <c r="A44" s="2" t="s">
        <v>261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54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="75" zoomScaleNormal="75" zoomScalePageLayoutView="0" workbookViewId="0" topLeftCell="A42">
      <selection activeCell="D57" sqref="D57"/>
    </sheetView>
  </sheetViews>
  <sheetFormatPr defaultColWidth="9.00390625" defaultRowHeight="12.75"/>
  <cols>
    <col min="1" max="1" width="61.375" style="10" customWidth="1"/>
    <col min="2" max="3" width="14.625" style="0" customWidth="1"/>
    <col min="4" max="4" width="13.625" style="0" customWidth="1"/>
    <col min="5" max="5" width="14.375" style="0" customWidth="1"/>
    <col min="6" max="6" width="13.75390625" style="0" customWidth="1"/>
    <col min="7" max="7" width="11.875" style="0" customWidth="1"/>
    <col min="8" max="8" width="11.375" style="0" customWidth="1"/>
    <col min="9" max="9" width="11.0039062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117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10" ht="30.7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  <c r="I7" s="77"/>
      <c r="J7" s="77"/>
    </row>
    <row r="8" spans="1:10" ht="18.75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  <c r="I8" s="77"/>
      <c r="J8" s="77"/>
    </row>
    <row r="9" spans="1:10" ht="18.75" customHeight="1">
      <c r="A9" s="29">
        <v>1</v>
      </c>
      <c r="B9" s="29">
        <v>2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77"/>
      <c r="J9" s="77"/>
    </row>
    <row r="10" spans="1:10" ht="39.75" customHeight="1">
      <c r="A10" s="95" t="s">
        <v>170</v>
      </c>
      <c r="B10" s="105">
        <v>286.6</v>
      </c>
      <c r="C10" s="101"/>
      <c r="D10" s="98">
        <v>283.132</v>
      </c>
      <c r="E10" s="101">
        <v>303.9</v>
      </c>
      <c r="F10" s="47">
        <f>D10-E10</f>
        <v>-20.767999999999972</v>
      </c>
      <c r="G10" s="47">
        <f>D10/B10*100</f>
        <v>98.78995115143056</v>
      </c>
      <c r="H10" s="48" t="e">
        <f>D10/C10*100</f>
        <v>#DIV/0!</v>
      </c>
      <c r="I10" s="97"/>
      <c r="J10" s="77"/>
    </row>
    <row r="11" spans="1:10" ht="66" customHeight="1">
      <c r="A11" s="96" t="s">
        <v>186</v>
      </c>
      <c r="B11" s="105">
        <v>2.9</v>
      </c>
      <c r="C11" s="101"/>
      <c r="D11" s="98">
        <v>2.874</v>
      </c>
      <c r="E11" s="101">
        <v>4.6</v>
      </c>
      <c r="F11" s="47">
        <f aca="true" t="shared" si="0" ref="F11:F41">D11-E11</f>
        <v>-1.7259999999999995</v>
      </c>
      <c r="G11" s="47">
        <f aca="true" t="shared" si="1" ref="G11:G41">D11/B11*100</f>
        <v>99.10344827586208</v>
      </c>
      <c r="H11" s="48" t="e">
        <f>D11/C11*100</f>
        <v>#DIV/0!</v>
      </c>
      <c r="I11" s="97"/>
      <c r="J11" s="77"/>
    </row>
    <row r="12" spans="1:10" ht="53.25" customHeight="1">
      <c r="A12" s="96" t="s">
        <v>187</v>
      </c>
      <c r="B12" s="105">
        <v>459.3</v>
      </c>
      <c r="C12" s="101"/>
      <c r="D12" s="98">
        <v>457.884</v>
      </c>
      <c r="E12" s="101">
        <v>625.5</v>
      </c>
      <c r="F12" s="47">
        <f t="shared" si="0"/>
        <v>-167.61599999999999</v>
      </c>
      <c r="G12" s="47">
        <f t="shared" si="1"/>
        <v>99.6917047681254</v>
      </c>
      <c r="H12" s="48" t="e">
        <f aca="true" t="shared" si="2" ref="H12:H41">D12/C12*100</f>
        <v>#DIV/0!</v>
      </c>
      <c r="I12" s="97"/>
      <c r="J12" s="77"/>
    </row>
    <row r="13" spans="1:10" ht="52.5" customHeight="1">
      <c r="A13" s="96" t="s">
        <v>188</v>
      </c>
      <c r="B13" s="105">
        <v>-54.9</v>
      </c>
      <c r="C13" s="101"/>
      <c r="D13" s="98">
        <v>-54.836</v>
      </c>
      <c r="E13" s="101">
        <v>-45</v>
      </c>
      <c r="F13" s="47">
        <f t="shared" si="0"/>
        <v>-9.835999999999999</v>
      </c>
      <c r="G13" s="47">
        <f t="shared" si="1"/>
        <v>99.88342440801458</v>
      </c>
      <c r="H13" s="48" t="e">
        <f t="shared" si="2"/>
        <v>#DIV/0!</v>
      </c>
      <c r="I13" s="97"/>
      <c r="J13" s="77"/>
    </row>
    <row r="14" spans="1:10" ht="63.75">
      <c r="A14" s="9" t="s">
        <v>161</v>
      </c>
      <c r="B14" s="47">
        <v>4571.5</v>
      </c>
      <c r="C14" s="47"/>
      <c r="D14" s="47">
        <v>4616.803</v>
      </c>
      <c r="E14" s="47">
        <v>4614.4</v>
      </c>
      <c r="F14" s="47">
        <f t="shared" si="0"/>
        <v>2.4030000000002474</v>
      </c>
      <c r="G14" s="47">
        <f t="shared" si="1"/>
        <v>100.9909876408181</v>
      </c>
      <c r="H14" s="48" t="e">
        <f t="shared" si="2"/>
        <v>#DIV/0!</v>
      </c>
      <c r="I14" s="77"/>
      <c r="J14" s="77"/>
    </row>
    <row r="15" spans="1:8" ht="102">
      <c r="A15" s="9" t="s">
        <v>162</v>
      </c>
      <c r="B15" s="47">
        <v>433.8</v>
      </c>
      <c r="C15" s="47"/>
      <c r="D15" s="47">
        <v>441.909</v>
      </c>
      <c r="E15" s="47">
        <v>86.9</v>
      </c>
      <c r="F15" s="47">
        <f t="shared" si="0"/>
        <v>355.009</v>
      </c>
      <c r="G15" s="47">
        <f t="shared" si="1"/>
        <v>101.86929460580912</v>
      </c>
      <c r="H15" s="48" t="e">
        <f t="shared" si="2"/>
        <v>#DIV/0!</v>
      </c>
    </row>
    <row r="16" spans="1:8" ht="38.25">
      <c r="A16" s="9" t="s">
        <v>238</v>
      </c>
      <c r="B16" s="47">
        <v>39.6</v>
      </c>
      <c r="C16" s="47"/>
      <c r="D16" s="47">
        <v>36.534</v>
      </c>
      <c r="E16" s="47">
        <v>15.7</v>
      </c>
      <c r="F16" s="47">
        <f t="shared" si="0"/>
        <v>20.834</v>
      </c>
      <c r="G16" s="47">
        <f t="shared" si="1"/>
        <v>92.25757575757575</v>
      </c>
      <c r="H16" s="48" t="e">
        <f t="shared" si="2"/>
        <v>#DIV/0!</v>
      </c>
    </row>
    <row r="17" spans="1:8" s="15" customFormat="1" ht="51">
      <c r="A17" s="17" t="s">
        <v>183</v>
      </c>
      <c r="B17" s="56"/>
      <c r="C17" s="56"/>
      <c r="D17" s="47"/>
      <c r="E17" s="56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s="15" customFormat="1" ht="25.5">
      <c r="A18" s="17" t="s">
        <v>88</v>
      </c>
      <c r="B18" s="56"/>
      <c r="C18" s="56"/>
      <c r="D18" s="47"/>
      <c r="E18" s="56"/>
      <c r="F18" s="47">
        <f t="shared" si="0"/>
        <v>0</v>
      </c>
      <c r="G18" s="47" t="e">
        <f t="shared" si="1"/>
        <v>#DIV/0!</v>
      </c>
      <c r="H18" s="48" t="e">
        <f t="shared" si="2"/>
        <v>#DIV/0!</v>
      </c>
    </row>
    <row r="19" spans="1:8" ht="51">
      <c r="A19" s="9" t="s">
        <v>147</v>
      </c>
      <c r="B19" s="47">
        <v>475.6</v>
      </c>
      <c r="C19" s="47"/>
      <c r="D19" s="47">
        <v>630.082</v>
      </c>
      <c r="E19" s="47">
        <v>884.9</v>
      </c>
      <c r="F19" s="47">
        <f t="shared" si="0"/>
        <v>-254.81799999999998</v>
      </c>
      <c r="G19" s="47">
        <f t="shared" si="1"/>
        <v>132.48149705634987</v>
      </c>
      <c r="H19" s="48" t="e">
        <f t="shared" si="2"/>
        <v>#DIV/0!</v>
      </c>
    </row>
    <row r="20" spans="1:8" ht="51">
      <c r="A20" s="9" t="s">
        <v>147</v>
      </c>
      <c r="B20" s="47"/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48" t="e">
        <f t="shared" si="2"/>
        <v>#DIV/0!</v>
      </c>
    </row>
    <row r="21" spans="1:8" ht="38.25">
      <c r="A21" s="9" t="s">
        <v>148</v>
      </c>
      <c r="B21" s="47">
        <v>416.1</v>
      </c>
      <c r="C21" s="47"/>
      <c r="D21" s="47">
        <v>459.22</v>
      </c>
      <c r="E21" s="47">
        <v>429.9</v>
      </c>
      <c r="F21" s="47">
        <f t="shared" si="0"/>
        <v>29.32000000000005</v>
      </c>
      <c r="G21" s="47">
        <f t="shared" si="1"/>
        <v>110.36289353520787</v>
      </c>
      <c r="H21" s="48" t="e">
        <f t="shared" si="2"/>
        <v>#DIV/0!</v>
      </c>
    </row>
    <row r="22" spans="1:8" ht="38.25">
      <c r="A22" s="9" t="s">
        <v>149</v>
      </c>
      <c r="B22" s="47">
        <v>549.9</v>
      </c>
      <c r="C22" s="47"/>
      <c r="D22" s="47">
        <v>578.611</v>
      </c>
      <c r="E22" s="47">
        <v>588.3</v>
      </c>
      <c r="F22" s="47">
        <f t="shared" si="0"/>
        <v>-9.688999999999965</v>
      </c>
      <c r="G22" s="47">
        <f t="shared" si="1"/>
        <v>105.22113111474813</v>
      </c>
      <c r="H22" s="48" t="e">
        <f t="shared" si="2"/>
        <v>#DIV/0!</v>
      </c>
    </row>
    <row r="23" spans="1:8" ht="63.75">
      <c r="A23" s="19" t="s">
        <v>159</v>
      </c>
      <c r="B23" s="47"/>
      <c r="C23" s="56"/>
      <c r="D23" s="54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63.75">
      <c r="A24" s="9" t="s">
        <v>5</v>
      </c>
      <c r="B24" s="47">
        <v>735</v>
      </c>
      <c r="C24" s="47"/>
      <c r="D24" s="47">
        <v>726.877</v>
      </c>
      <c r="E24" s="47">
        <v>800.7</v>
      </c>
      <c r="F24" s="47">
        <f t="shared" si="0"/>
        <v>-73.82300000000009</v>
      </c>
      <c r="G24" s="47">
        <f t="shared" si="1"/>
        <v>98.89482993197278</v>
      </c>
      <c r="H24" s="48" t="e">
        <f t="shared" si="2"/>
        <v>#DIV/0!</v>
      </c>
    </row>
    <row r="25" spans="1:8" ht="51">
      <c r="A25" s="9" t="s">
        <v>6</v>
      </c>
      <c r="B25" s="47">
        <v>27.9</v>
      </c>
      <c r="C25" s="47"/>
      <c r="D25" s="47">
        <v>16.31</v>
      </c>
      <c r="E25" s="47">
        <v>52.8</v>
      </c>
      <c r="F25" s="47">
        <f t="shared" si="0"/>
        <v>-36.489999999999995</v>
      </c>
      <c r="G25" s="47">
        <f t="shared" si="1"/>
        <v>58.45878136200716</v>
      </c>
      <c r="H25" s="48" t="e">
        <f t="shared" si="2"/>
        <v>#DIV/0!</v>
      </c>
    </row>
    <row r="26" spans="1:8" ht="63.75">
      <c r="A26" s="9" t="s">
        <v>7</v>
      </c>
      <c r="B26" s="47">
        <v>21.6</v>
      </c>
      <c r="C26" s="47"/>
      <c r="D26" s="47">
        <v>24.607</v>
      </c>
      <c r="E26" s="47">
        <v>22.5</v>
      </c>
      <c r="F26" s="47">
        <f t="shared" si="0"/>
        <v>2.1069999999999993</v>
      </c>
      <c r="G26" s="47">
        <f t="shared" si="1"/>
        <v>113.92129629629628</v>
      </c>
      <c r="H26" s="48" t="e">
        <f t="shared" si="2"/>
        <v>#DIV/0!</v>
      </c>
    </row>
    <row r="27" spans="1:8" ht="38.25">
      <c r="A27" s="9" t="s">
        <v>10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41.25" customHeight="1">
      <c r="A28" s="9" t="s">
        <v>16</v>
      </c>
      <c r="B28" s="47">
        <v>196.8</v>
      </c>
      <c r="C28" s="47"/>
      <c r="D28" s="47">
        <v>163.992</v>
      </c>
      <c r="E28" s="47">
        <v>62</v>
      </c>
      <c r="F28" s="47">
        <f t="shared" si="0"/>
        <v>101.99199999999999</v>
      </c>
      <c r="G28" s="47">
        <f t="shared" si="1"/>
        <v>83.32926829268291</v>
      </c>
      <c r="H28" s="48" t="e">
        <f t="shared" si="2"/>
        <v>#DIV/0!</v>
      </c>
    </row>
    <row r="29" spans="1:8" ht="42" customHeight="1">
      <c r="A29" s="9" t="s">
        <v>268</v>
      </c>
      <c r="B29" s="47">
        <v>112.7</v>
      </c>
      <c r="C29" s="47"/>
      <c r="D29" s="47">
        <v>112.5</v>
      </c>
      <c r="E29" s="47">
        <v>22.3</v>
      </c>
      <c r="F29" s="47">
        <f t="shared" si="0"/>
        <v>90.2</v>
      </c>
      <c r="G29" s="47">
        <f t="shared" si="1"/>
        <v>99.82253771073647</v>
      </c>
      <c r="H29" s="48" t="e">
        <f t="shared" si="2"/>
        <v>#DIV/0!</v>
      </c>
    </row>
    <row r="30" spans="1:8" ht="90" customHeight="1">
      <c r="A30" s="9" t="s">
        <v>269</v>
      </c>
      <c r="B30" s="47"/>
      <c r="C30" s="47"/>
      <c r="D30" s="47"/>
      <c r="E30" s="47"/>
      <c r="F30" s="47">
        <f>D30-E30</f>
        <v>0</v>
      </c>
      <c r="G30" s="47" t="e">
        <f>D30/B30*100</f>
        <v>#DIV/0!</v>
      </c>
      <c r="H30" s="48" t="e">
        <f>D30/C30*100</f>
        <v>#DIV/0!</v>
      </c>
    </row>
    <row r="31" spans="1:8" ht="81" customHeight="1">
      <c r="A31" s="9" t="s">
        <v>19</v>
      </c>
      <c r="B31" s="47">
        <v>56</v>
      </c>
      <c r="C31" s="47"/>
      <c r="D31" s="47">
        <v>41</v>
      </c>
      <c r="E31" s="47"/>
      <c r="F31" s="47">
        <f>D31-E31</f>
        <v>41</v>
      </c>
      <c r="G31" s="47">
        <f>D31/B31*100</f>
        <v>73.21428571428571</v>
      </c>
      <c r="H31" s="48" t="e">
        <f>D31/C31*100</f>
        <v>#DIV/0!</v>
      </c>
    </row>
    <row r="32" spans="1:8" ht="93.75" customHeight="1">
      <c r="A32" s="9" t="s">
        <v>15</v>
      </c>
      <c r="B32" s="47"/>
      <c r="C32" s="47"/>
      <c r="D32" s="47"/>
      <c r="E32" s="47">
        <v>80</v>
      </c>
      <c r="F32" s="47">
        <f t="shared" si="0"/>
        <v>-80</v>
      </c>
      <c r="G32" s="47" t="e">
        <f t="shared" si="1"/>
        <v>#DIV/0!</v>
      </c>
      <c r="H32" s="48" t="e">
        <f t="shared" si="2"/>
        <v>#DIV/0!</v>
      </c>
    </row>
    <row r="33" spans="1:8" ht="51">
      <c r="A33" s="9" t="s">
        <v>146</v>
      </c>
      <c r="B33" s="116">
        <v>238.8</v>
      </c>
      <c r="C33" s="47"/>
      <c r="D33" s="47">
        <v>252.683</v>
      </c>
      <c r="E33" s="47">
        <v>157.3</v>
      </c>
      <c r="F33" s="47">
        <f t="shared" si="0"/>
        <v>95.38299999999998</v>
      </c>
      <c r="G33" s="47">
        <f t="shared" si="1"/>
        <v>105.81365159128977</v>
      </c>
      <c r="H33" s="48" t="e">
        <f t="shared" si="2"/>
        <v>#DIV/0!</v>
      </c>
    </row>
    <row r="34" spans="1:8" ht="51">
      <c r="A34" s="9" t="s">
        <v>279</v>
      </c>
      <c r="B34" s="47">
        <v>242</v>
      </c>
      <c r="C34" s="47"/>
      <c r="D34" s="47">
        <v>242.761</v>
      </c>
      <c r="E34" s="47">
        <v>270.4</v>
      </c>
      <c r="F34" s="47">
        <f t="shared" si="0"/>
        <v>-27.63899999999998</v>
      </c>
      <c r="G34" s="47">
        <f t="shared" si="1"/>
        <v>100.31446280991736</v>
      </c>
      <c r="H34" s="48" t="e">
        <f t="shared" si="2"/>
        <v>#DIV/0!</v>
      </c>
    </row>
    <row r="35" spans="1:8" ht="51">
      <c r="A35" s="9" t="s">
        <v>178</v>
      </c>
      <c r="B35" s="47"/>
      <c r="C35" s="47"/>
      <c r="D35" s="47"/>
      <c r="E35" s="47"/>
      <c r="F35" s="47">
        <f t="shared" si="0"/>
        <v>0</v>
      </c>
      <c r="G35" s="47" t="e">
        <f t="shared" si="1"/>
        <v>#DIV/0!</v>
      </c>
      <c r="H35" s="48" t="e">
        <f t="shared" si="2"/>
        <v>#DIV/0!</v>
      </c>
    </row>
    <row r="36" spans="1:8" ht="38.25">
      <c r="A36" s="9" t="s">
        <v>240</v>
      </c>
      <c r="B36" s="47"/>
      <c r="C36" s="47"/>
      <c r="D36" s="47"/>
      <c r="E36" s="47"/>
      <c r="F36" s="47">
        <f t="shared" si="0"/>
        <v>0</v>
      </c>
      <c r="G36" s="47" t="e">
        <f t="shared" si="1"/>
        <v>#DIV/0!</v>
      </c>
      <c r="H36" s="48" t="e">
        <f t="shared" si="2"/>
        <v>#DIV/0!</v>
      </c>
    </row>
    <row r="37" spans="1:8" ht="51">
      <c r="A37" s="9" t="s">
        <v>446</v>
      </c>
      <c r="B37" s="47"/>
      <c r="C37" s="47"/>
      <c r="D37" s="47">
        <v>5914.456</v>
      </c>
      <c r="E37" s="47"/>
      <c r="F37" s="47"/>
      <c r="G37" s="47"/>
      <c r="H37" s="48"/>
    </row>
    <row r="38" spans="1:8" ht="51">
      <c r="A38" s="9" t="s">
        <v>241</v>
      </c>
      <c r="B38" s="47">
        <v>20.9</v>
      </c>
      <c r="C38" s="47"/>
      <c r="D38" s="47">
        <v>22.828</v>
      </c>
      <c r="E38" s="47">
        <v>43.5</v>
      </c>
      <c r="F38" s="47">
        <f t="shared" si="0"/>
        <v>-20.672</v>
      </c>
      <c r="G38" s="47">
        <f t="shared" si="1"/>
        <v>109.22488038277511</v>
      </c>
      <c r="H38" s="48" t="e">
        <f t="shared" si="2"/>
        <v>#DIV/0!</v>
      </c>
    </row>
    <row r="39" spans="1:8" ht="38.25">
      <c r="A39" s="9" t="s">
        <v>22</v>
      </c>
      <c r="B39" s="47"/>
      <c r="C39" s="47"/>
      <c r="D39" s="47"/>
      <c r="E39" s="47"/>
      <c r="F39" s="47">
        <f t="shared" si="0"/>
        <v>0</v>
      </c>
      <c r="G39" s="47" t="e">
        <f t="shared" si="1"/>
        <v>#DIV/0!</v>
      </c>
      <c r="H39" s="48" t="e">
        <f t="shared" si="2"/>
        <v>#DIV/0!</v>
      </c>
    </row>
    <row r="40" spans="1:8" ht="25.5">
      <c r="A40" s="9" t="s">
        <v>20</v>
      </c>
      <c r="B40" s="47">
        <v>173.9</v>
      </c>
      <c r="C40" s="47"/>
      <c r="D40" s="47">
        <v>173.908</v>
      </c>
      <c r="E40" s="47"/>
      <c r="F40" s="47">
        <f t="shared" si="0"/>
        <v>173.908</v>
      </c>
      <c r="G40" s="47">
        <f t="shared" si="1"/>
        <v>100.00460034502588</v>
      </c>
      <c r="H40" s="48" t="e">
        <f t="shared" si="2"/>
        <v>#DIV/0!</v>
      </c>
    </row>
    <row r="41" spans="1:8" ht="25.5">
      <c r="A41" s="9" t="s">
        <v>236</v>
      </c>
      <c r="B41" s="47"/>
      <c r="C41" s="47"/>
      <c r="D41" s="47"/>
      <c r="E41" s="47"/>
      <c r="F41" s="47">
        <f t="shared" si="0"/>
        <v>0</v>
      </c>
      <c r="G41" s="47" t="e">
        <f t="shared" si="1"/>
        <v>#DIV/0!</v>
      </c>
      <c r="H41" s="48" t="e">
        <f t="shared" si="2"/>
        <v>#DIV/0!</v>
      </c>
    </row>
    <row r="42" spans="1:8" ht="15">
      <c r="A42" s="11" t="s">
        <v>98</v>
      </c>
      <c r="B42" s="49">
        <f>SUM(B10:B40)</f>
        <v>9006</v>
      </c>
      <c r="C42" s="49">
        <f>SUM(C10:C40)</f>
        <v>0</v>
      </c>
      <c r="D42" s="49">
        <f>SUM(D10:D41)</f>
        <v>15144.135</v>
      </c>
      <c r="E42" s="49">
        <f>SUM(E10:E41)</f>
        <v>9020.599999999997</v>
      </c>
      <c r="F42" s="49">
        <f>SUM(F14:F40)</f>
        <v>409.0250000000002</v>
      </c>
      <c r="G42" s="49">
        <f aca="true" t="shared" si="3" ref="G42:G52">D42/B42*100</f>
        <v>168.15606262491673</v>
      </c>
      <c r="H42" s="52" t="e">
        <f aca="true" t="shared" si="4" ref="H42:H53">D42/C42*100</f>
        <v>#DIV/0!</v>
      </c>
    </row>
    <row r="43" spans="1:8" s="34" customFormat="1" ht="25.5" hidden="1">
      <c r="A43" s="9" t="s">
        <v>66</v>
      </c>
      <c r="B43" s="54"/>
      <c r="C43" s="54"/>
      <c r="D43" s="54"/>
      <c r="E43" s="54"/>
      <c r="F43" s="54"/>
      <c r="G43" s="54" t="e">
        <f t="shared" si="3"/>
        <v>#DIV/0!</v>
      </c>
      <c r="H43" s="55" t="e">
        <f t="shared" si="4"/>
        <v>#DIV/0!</v>
      </c>
    </row>
    <row r="44" spans="1:8" ht="63.75" hidden="1">
      <c r="A44" s="9" t="s">
        <v>64</v>
      </c>
      <c r="B44" s="54"/>
      <c r="C44" s="54"/>
      <c r="D44" s="54"/>
      <c r="E44" s="54"/>
      <c r="F44" s="54"/>
      <c r="G44" s="54" t="e">
        <f t="shared" si="3"/>
        <v>#DIV/0!</v>
      </c>
      <c r="H44" s="55" t="e">
        <f t="shared" si="4"/>
        <v>#DIV/0!</v>
      </c>
    </row>
    <row r="45" spans="1:8" ht="38.25" hidden="1">
      <c r="A45" s="9" t="s">
        <v>65</v>
      </c>
      <c r="B45" s="54"/>
      <c r="C45" s="54"/>
      <c r="D45" s="54"/>
      <c r="E45" s="54"/>
      <c r="F45" s="54"/>
      <c r="G45" s="54" t="e">
        <f t="shared" si="3"/>
        <v>#DIV/0!</v>
      </c>
      <c r="H45" s="55" t="e">
        <f t="shared" si="4"/>
        <v>#DIV/0!</v>
      </c>
    </row>
    <row r="46" spans="1:8" ht="38.25">
      <c r="A46" s="9" t="s">
        <v>357</v>
      </c>
      <c r="B46" s="54">
        <v>30.4</v>
      </c>
      <c r="C46" s="54"/>
      <c r="D46" s="54">
        <v>30.4</v>
      </c>
      <c r="E46" s="54"/>
      <c r="F46" s="54"/>
      <c r="G46" s="54">
        <f t="shared" si="3"/>
        <v>100</v>
      </c>
      <c r="H46" s="55" t="e">
        <f t="shared" si="4"/>
        <v>#DIV/0!</v>
      </c>
    </row>
    <row r="47" spans="1:8" ht="76.5">
      <c r="A47" s="9" t="s">
        <v>407</v>
      </c>
      <c r="B47" s="54">
        <v>1200</v>
      </c>
      <c r="C47" s="54"/>
      <c r="D47" s="54">
        <v>1200</v>
      </c>
      <c r="E47" s="54"/>
      <c r="F47" s="54"/>
      <c r="G47" s="54">
        <f>D47/B47*100</f>
        <v>100</v>
      </c>
      <c r="H47" s="55" t="e">
        <f>D47/C47*100</f>
        <v>#DIV/0!</v>
      </c>
    </row>
    <row r="48" spans="1:8" ht="25.5">
      <c r="A48" s="9" t="s">
        <v>356</v>
      </c>
      <c r="B48" s="54">
        <v>919.619</v>
      </c>
      <c r="C48" s="54"/>
      <c r="D48" s="54">
        <v>919.619</v>
      </c>
      <c r="E48" s="54"/>
      <c r="F48" s="54"/>
      <c r="G48" s="54">
        <f t="shared" si="3"/>
        <v>100</v>
      </c>
      <c r="H48" s="55" t="e">
        <f t="shared" si="4"/>
        <v>#DIV/0!</v>
      </c>
    </row>
    <row r="49" spans="1:8" ht="38.25">
      <c r="A49" s="9" t="s">
        <v>358</v>
      </c>
      <c r="B49" s="47">
        <v>2</v>
      </c>
      <c r="C49" s="47"/>
      <c r="D49" s="47">
        <v>2</v>
      </c>
      <c r="E49" s="47"/>
      <c r="F49" s="47"/>
      <c r="G49" s="54">
        <f t="shared" si="3"/>
        <v>100</v>
      </c>
      <c r="H49" s="55" t="e">
        <f t="shared" si="4"/>
        <v>#DIV/0!</v>
      </c>
    </row>
    <row r="50" spans="1:8" ht="38.25">
      <c r="A50" s="9" t="s">
        <v>393</v>
      </c>
      <c r="B50" s="47">
        <v>146</v>
      </c>
      <c r="C50" s="47"/>
      <c r="D50" s="47">
        <v>146</v>
      </c>
      <c r="E50" s="47"/>
      <c r="F50" s="47"/>
      <c r="G50" s="54">
        <f t="shared" si="3"/>
        <v>100</v>
      </c>
      <c r="H50" s="55" t="e">
        <f t="shared" si="4"/>
        <v>#DIV/0!</v>
      </c>
    </row>
    <row r="51" spans="1:8" ht="38.25">
      <c r="A51" s="9" t="s">
        <v>405</v>
      </c>
      <c r="B51" s="47">
        <v>38</v>
      </c>
      <c r="C51" s="47"/>
      <c r="D51" s="47">
        <v>43</v>
      </c>
      <c r="E51" s="47"/>
      <c r="F51" s="47"/>
      <c r="G51" s="54">
        <f t="shared" si="3"/>
        <v>113.1578947368421</v>
      </c>
      <c r="H51" s="55" t="e">
        <f t="shared" si="4"/>
        <v>#DIV/0!</v>
      </c>
    </row>
    <row r="52" spans="1:8" ht="38.25">
      <c r="A52" s="9" t="s">
        <v>406</v>
      </c>
      <c r="B52" s="47">
        <v>68</v>
      </c>
      <c r="C52" s="47"/>
      <c r="D52" s="47">
        <v>68</v>
      </c>
      <c r="E52" s="47"/>
      <c r="F52" s="47"/>
      <c r="G52" s="54">
        <f t="shared" si="3"/>
        <v>100</v>
      </c>
      <c r="H52" s="55" t="e">
        <f t="shared" si="4"/>
        <v>#DIV/0!</v>
      </c>
    </row>
    <row r="53" spans="1:8" ht="25.5">
      <c r="A53" s="9" t="s">
        <v>436</v>
      </c>
      <c r="B53" s="47"/>
      <c r="C53" s="47"/>
      <c r="D53" s="47">
        <v>20</v>
      </c>
      <c r="E53" s="47"/>
      <c r="F53" s="47"/>
      <c r="G53" s="54"/>
      <c r="H53" s="55" t="e">
        <f t="shared" si="4"/>
        <v>#DIV/0!</v>
      </c>
    </row>
    <row r="54" spans="1:8" ht="51">
      <c r="A54" s="9" t="s">
        <v>359</v>
      </c>
      <c r="B54" s="47"/>
      <c r="C54" s="47"/>
      <c r="D54" s="47">
        <v>-94.853</v>
      </c>
      <c r="E54" s="47"/>
      <c r="F54" s="47"/>
      <c r="G54" s="54"/>
      <c r="H54" s="55"/>
    </row>
    <row r="55" spans="1:8" ht="15">
      <c r="A55" s="11" t="s">
        <v>100</v>
      </c>
      <c r="B55" s="49">
        <f>SUM(B43:B54)</f>
        <v>2404.0190000000002</v>
      </c>
      <c r="C55" s="49">
        <f>SUM(C43:C54)</f>
        <v>0</v>
      </c>
      <c r="D55" s="49">
        <f>SUM(D43:D54)</f>
        <v>2334.166</v>
      </c>
      <c r="E55" s="49">
        <f>SUM(E44:E49)</f>
        <v>0</v>
      </c>
      <c r="F55" s="49"/>
      <c r="G55" s="49">
        <f>D55/B55*100</f>
        <v>97.09432412971778</v>
      </c>
      <c r="H55" s="52" t="e">
        <f>D55/C55*100</f>
        <v>#DIV/0!</v>
      </c>
    </row>
    <row r="56" spans="1:8" ht="15">
      <c r="A56" s="11" t="s">
        <v>101</v>
      </c>
      <c r="B56" s="49">
        <f>B42+B55</f>
        <v>11410.019</v>
      </c>
      <c r="C56" s="49">
        <f>C42+C55</f>
        <v>0</v>
      </c>
      <c r="D56" s="49">
        <f>D42+D55</f>
        <v>17478.301</v>
      </c>
      <c r="E56" s="49">
        <f>E42+E55</f>
        <v>9020.599999999997</v>
      </c>
      <c r="F56" s="49"/>
      <c r="G56" s="49">
        <f>D56/B56*100</f>
        <v>153.18380276141522</v>
      </c>
      <c r="H56" s="52" t="e">
        <f>D56/C56*100</f>
        <v>#DIV/0!</v>
      </c>
    </row>
    <row r="57" spans="2:8" ht="12.75">
      <c r="B57" s="79"/>
      <c r="C57" s="7"/>
      <c r="D57" s="79"/>
      <c r="E57" s="7"/>
      <c r="F57" s="7"/>
      <c r="G57" s="7"/>
      <c r="H57" s="2"/>
    </row>
    <row r="58" spans="2:8" ht="12.75">
      <c r="B58" s="2"/>
      <c r="C58" s="2"/>
      <c r="D58" s="2"/>
      <c r="E58" s="2"/>
      <c r="F58" s="2"/>
      <c r="G58" s="2"/>
      <c r="H58" s="2"/>
    </row>
    <row r="60" s="44" customFormat="1" ht="14.25">
      <c r="A60" s="43"/>
    </row>
    <row r="61" s="44" customFormat="1" ht="14.25">
      <c r="A61" s="43" t="s">
        <v>200</v>
      </c>
    </row>
    <row r="62" ht="12.75">
      <c r="A62" s="2" t="s">
        <v>262</v>
      </c>
    </row>
    <row r="63" ht="12.75">
      <c r="A63" s="2"/>
    </row>
    <row r="64" ht="12.75">
      <c r="A64" s="2"/>
    </row>
    <row r="65" ht="12.75">
      <c r="A65" s="2"/>
    </row>
    <row r="66" s="46" customFormat="1" ht="12">
      <c r="A66" s="45" t="s">
        <v>54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P89"/>
  <sheetViews>
    <sheetView showGridLines="0" zoomScale="75" zoomScaleNormal="75" zoomScalePageLayoutView="0" workbookViewId="0" topLeftCell="A37">
      <selection activeCell="D43" sqref="D43:D45"/>
    </sheetView>
  </sheetViews>
  <sheetFormatPr defaultColWidth="9.00390625" defaultRowHeight="12.75"/>
  <cols>
    <col min="1" max="1" width="54.25390625" style="10" customWidth="1"/>
    <col min="2" max="3" width="15.00390625" style="0" customWidth="1"/>
    <col min="4" max="4" width="15.875" style="0" customWidth="1"/>
    <col min="5" max="5" width="14.375" style="0" customWidth="1"/>
    <col min="6" max="6" width="12.25390625" style="0" customWidth="1"/>
    <col min="7" max="7" width="12.75390625" style="0" customWidth="1"/>
    <col min="8" max="8" width="12.25390625" style="0" customWidth="1"/>
    <col min="9" max="9" width="11.37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97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41"/>
      <c r="F6" s="141"/>
      <c r="G6" s="141"/>
      <c r="H6" s="2"/>
    </row>
    <row r="7" spans="1:10" ht="29.2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3" t="s">
        <v>127</v>
      </c>
      <c r="G7" s="133" t="s">
        <v>68</v>
      </c>
      <c r="H7" s="134"/>
      <c r="I7" s="77"/>
      <c r="J7" s="77"/>
    </row>
    <row r="8" spans="1:10" ht="15" customHeight="1">
      <c r="A8" s="138"/>
      <c r="B8" s="128"/>
      <c r="C8" s="128"/>
      <c r="D8" s="128"/>
      <c r="E8" s="129"/>
      <c r="F8" s="140"/>
      <c r="G8" s="6" t="s">
        <v>118</v>
      </c>
      <c r="H8" s="35" t="s">
        <v>121</v>
      </c>
      <c r="I8" s="77"/>
      <c r="J8" s="77"/>
    </row>
    <row r="9" spans="1:10" ht="1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102">
        <v>6</v>
      </c>
      <c r="G9" s="32" t="s">
        <v>126</v>
      </c>
      <c r="H9" s="33">
        <v>8</v>
      </c>
      <c r="I9" s="110"/>
      <c r="J9" s="77"/>
    </row>
    <row r="10" spans="1:10" ht="39.75" customHeight="1">
      <c r="A10" s="95" t="s">
        <v>170</v>
      </c>
      <c r="B10" s="98">
        <v>992.2</v>
      </c>
      <c r="C10" s="99"/>
      <c r="D10" s="98">
        <v>1243.536</v>
      </c>
      <c r="E10" s="99">
        <v>1370.3</v>
      </c>
      <c r="F10" s="47">
        <f>D10-E10</f>
        <v>-126.7639999999999</v>
      </c>
      <c r="G10" s="47">
        <f>D10/B10*100</f>
        <v>125.33118322918766</v>
      </c>
      <c r="H10" s="48" t="e">
        <f>D10/C10*100</f>
        <v>#DIV/0!</v>
      </c>
      <c r="I10" s="97"/>
      <c r="J10" s="77"/>
    </row>
    <row r="11" spans="1:10" ht="66" customHeight="1">
      <c r="A11" s="96" t="s">
        <v>186</v>
      </c>
      <c r="B11" s="98">
        <v>14.3</v>
      </c>
      <c r="C11" s="99"/>
      <c r="D11" s="98">
        <v>12.624</v>
      </c>
      <c r="E11" s="99">
        <v>20.9</v>
      </c>
      <c r="F11" s="47">
        <f aca="true" t="shared" si="0" ref="F11:F54">D11-E11</f>
        <v>-8.275999999999998</v>
      </c>
      <c r="G11" s="47">
        <f aca="true" t="shared" si="1" ref="G11:G54">D11/B11*100</f>
        <v>88.27972027972028</v>
      </c>
      <c r="H11" s="48" t="e">
        <f aca="true" t="shared" si="2" ref="H11:H54">D11/C11*100</f>
        <v>#DIV/0!</v>
      </c>
      <c r="I11" s="97"/>
      <c r="J11" s="77"/>
    </row>
    <row r="12" spans="1:10" ht="53.25" customHeight="1">
      <c r="A12" s="96" t="s">
        <v>187</v>
      </c>
      <c r="B12" s="98">
        <v>1955.3</v>
      </c>
      <c r="C12" s="99"/>
      <c r="D12" s="98">
        <v>2011.059</v>
      </c>
      <c r="E12" s="99">
        <v>2820.2</v>
      </c>
      <c r="F12" s="47">
        <f t="shared" si="0"/>
        <v>-809.1409999999998</v>
      </c>
      <c r="G12" s="47">
        <f t="shared" si="1"/>
        <v>102.85168516340204</v>
      </c>
      <c r="H12" s="48" t="e">
        <f t="shared" si="2"/>
        <v>#DIV/0!</v>
      </c>
      <c r="I12" s="97"/>
      <c r="J12" s="77"/>
    </row>
    <row r="13" spans="1:10" ht="52.5" customHeight="1">
      <c r="A13" s="96" t="s">
        <v>188</v>
      </c>
      <c r="B13" s="98">
        <v>-54.9</v>
      </c>
      <c r="C13" s="99"/>
      <c r="D13" s="98">
        <v>-240.844</v>
      </c>
      <c r="E13" s="99">
        <v>-203</v>
      </c>
      <c r="F13" s="47">
        <f t="shared" si="0"/>
        <v>-37.843999999999994</v>
      </c>
      <c r="G13" s="47">
        <f t="shared" si="1"/>
        <v>438.695810564663</v>
      </c>
      <c r="H13" s="48" t="e">
        <f t="shared" si="2"/>
        <v>#DIV/0!</v>
      </c>
      <c r="I13" s="97"/>
      <c r="J13" s="77"/>
    </row>
    <row r="14" spans="1:10" ht="76.5">
      <c r="A14" s="9" t="s">
        <v>161</v>
      </c>
      <c r="B14" s="47">
        <v>6223.9</v>
      </c>
      <c r="C14" s="58"/>
      <c r="D14" s="47">
        <v>6352.356</v>
      </c>
      <c r="E14" s="47">
        <v>6400.9</v>
      </c>
      <c r="F14" s="47">
        <f t="shared" si="0"/>
        <v>-48.54399999999987</v>
      </c>
      <c r="G14" s="47">
        <f t="shared" si="1"/>
        <v>102.06391490865856</v>
      </c>
      <c r="H14" s="48" t="e">
        <f t="shared" si="2"/>
        <v>#DIV/0!</v>
      </c>
      <c r="I14" s="77"/>
      <c r="J14" s="77"/>
    </row>
    <row r="15" spans="1:8" ht="114.75">
      <c r="A15" s="9" t="s">
        <v>162</v>
      </c>
      <c r="B15" s="47">
        <v>433.8</v>
      </c>
      <c r="C15" s="58"/>
      <c r="D15" s="47">
        <v>442.432</v>
      </c>
      <c r="E15" s="47">
        <v>86.9</v>
      </c>
      <c r="F15" s="47">
        <f t="shared" si="0"/>
        <v>355.53200000000004</v>
      </c>
      <c r="G15" s="47">
        <f t="shared" si="1"/>
        <v>101.98985707699401</v>
      </c>
      <c r="H15" s="48" t="e">
        <f t="shared" si="2"/>
        <v>#DIV/0!</v>
      </c>
    </row>
    <row r="16" spans="1:8" ht="38.25">
      <c r="A16" s="9" t="s">
        <v>238</v>
      </c>
      <c r="B16" s="47">
        <v>39.8</v>
      </c>
      <c r="C16" s="58"/>
      <c r="D16" s="47">
        <v>64.656</v>
      </c>
      <c r="E16" s="47">
        <v>24.7</v>
      </c>
      <c r="F16" s="47">
        <f t="shared" si="0"/>
        <v>39.956</v>
      </c>
      <c r="G16" s="47">
        <f t="shared" si="1"/>
        <v>162.4522613065327</v>
      </c>
      <c r="H16" s="48" t="e">
        <f t="shared" si="2"/>
        <v>#DIV/0!</v>
      </c>
    </row>
    <row r="17" spans="1:8" ht="89.25">
      <c r="A17" s="9" t="s">
        <v>14</v>
      </c>
      <c r="B17" s="47"/>
      <c r="C17" s="58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s="15" customFormat="1" ht="63.75">
      <c r="A18" s="17" t="s">
        <v>183</v>
      </c>
      <c r="B18" s="56">
        <v>318.7</v>
      </c>
      <c r="C18" s="58"/>
      <c r="D18" s="47">
        <v>319.661</v>
      </c>
      <c r="E18" s="56">
        <v>154.2</v>
      </c>
      <c r="F18" s="47">
        <f t="shared" si="0"/>
        <v>165.461</v>
      </c>
      <c r="G18" s="47">
        <f t="shared" si="1"/>
        <v>100.30153749607781</v>
      </c>
      <c r="H18" s="48" t="e">
        <f t="shared" si="2"/>
        <v>#DIV/0!</v>
      </c>
    </row>
    <row r="19" spans="1:8" s="15" customFormat="1" ht="25.5">
      <c r="A19" s="17" t="s">
        <v>88</v>
      </c>
      <c r="B19" s="56"/>
      <c r="C19" s="58"/>
      <c r="D19" s="47"/>
      <c r="E19" s="56">
        <v>-0.7</v>
      </c>
      <c r="F19" s="47">
        <f t="shared" si="0"/>
        <v>0.7</v>
      </c>
      <c r="G19" s="47" t="e">
        <f t="shared" si="1"/>
        <v>#DIV/0!</v>
      </c>
      <c r="H19" s="48" t="e">
        <f t="shared" si="2"/>
        <v>#DIV/0!</v>
      </c>
    </row>
    <row r="20" spans="1:8" s="15" customFormat="1" ht="51">
      <c r="A20" s="9" t="s">
        <v>72</v>
      </c>
      <c r="B20" s="56">
        <v>184.8</v>
      </c>
      <c r="C20" s="58"/>
      <c r="D20" s="47">
        <v>213.062</v>
      </c>
      <c r="E20" s="56">
        <v>334.9</v>
      </c>
      <c r="F20" s="47">
        <f t="shared" si="0"/>
        <v>-121.83799999999997</v>
      </c>
      <c r="G20" s="47">
        <f t="shared" si="1"/>
        <v>115.29329004329006</v>
      </c>
      <c r="H20" s="48" t="e">
        <f t="shared" si="2"/>
        <v>#DIV/0!</v>
      </c>
    </row>
    <row r="21" spans="1:8" s="15" customFormat="1" ht="51">
      <c r="A21" s="9" t="s">
        <v>147</v>
      </c>
      <c r="B21" s="56">
        <v>475.6</v>
      </c>
      <c r="C21" s="58"/>
      <c r="D21" s="47">
        <v>630.082</v>
      </c>
      <c r="E21" s="56">
        <v>884.9</v>
      </c>
      <c r="F21" s="47">
        <f t="shared" si="0"/>
        <v>-254.81799999999998</v>
      </c>
      <c r="G21" s="47">
        <f t="shared" si="1"/>
        <v>132.48149705634987</v>
      </c>
      <c r="H21" s="48" t="e">
        <f t="shared" si="2"/>
        <v>#DIV/0!</v>
      </c>
    </row>
    <row r="22" spans="1:8" ht="38.25">
      <c r="A22" s="9" t="s">
        <v>143</v>
      </c>
      <c r="B22" s="47">
        <v>367.2</v>
      </c>
      <c r="C22" s="58"/>
      <c r="D22" s="47">
        <v>370.111</v>
      </c>
      <c r="E22" s="47">
        <v>352.4</v>
      </c>
      <c r="F22" s="47">
        <f t="shared" si="0"/>
        <v>17.711000000000013</v>
      </c>
      <c r="G22" s="47">
        <f t="shared" si="1"/>
        <v>100.7927559912854</v>
      </c>
      <c r="H22" s="48" t="e">
        <f t="shared" si="2"/>
        <v>#DIV/0!</v>
      </c>
    </row>
    <row r="23" spans="1:8" ht="38.25">
      <c r="A23" s="9" t="s">
        <v>148</v>
      </c>
      <c r="B23" s="47">
        <v>416.1</v>
      </c>
      <c r="C23" s="58"/>
      <c r="D23" s="47">
        <v>459.22</v>
      </c>
      <c r="E23" s="47">
        <v>429.9</v>
      </c>
      <c r="F23" s="47">
        <f t="shared" si="0"/>
        <v>29.32000000000005</v>
      </c>
      <c r="G23" s="47">
        <f t="shared" si="1"/>
        <v>110.36289353520787</v>
      </c>
      <c r="H23" s="48" t="e">
        <f t="shared" si="2"/>
        <v>#DIV/0!</v>
      </c>
    </row>
    <row r="24" spans="1:8" ht="38.25">
      <c r="A24" s="9" t="s">
        <v>142</v>
      </c>
      <c r="B24" s="47">
        <v>412.8</v>
      </c>
      <c r="C24" s="58"/>
      <c r="D24" s="47">
        <v>439.981</v>
      </c>
      <c r="E24" s="47">
        <v>505.8</v>
      </c>
      <c r="F24" s="47">
        <f t="shared" si="0"/>
        <v>-65.81900000000002</v>
      </c>
      <c r="G24" s="47">
        <f t="shared" si="1"/>
        <v>106.58454457364341</v>
      </c>
      <c r="H24" s="48" t="e">
        <f t="shared" si="2"/>
        <v>#DIV/0!</v>
      </c>
    </row>
    <row r="25" spans="1:8" ht="38.25">
      <c r="A25" s="9" t="s">
        <v>149</v>
      </c>
      <c r="B25" s="47">
        <v>549.9</v>
      </c>
      <c r="C25" s="58"/>
      <c r="D25" s="47">
        <v>578.611</v>
      </c>
      <c r="E25" s="47">
        <v>588.3</v>
      </c>
      <c r="F25" s="47">
        <f t="shared" si="0"/>
        <v>-9.688999999999965</v>
      </c>
      <c r="G25" s="47">
        <f t="shared" si="1"/>
        <v>105.22113111474813</v>
      </c>
      <c r="H25" s="48" t="e">
        <f t="shared" si="2"/>
        <v>#DIV/0!</v>
      </c>
    </row>
    <row r="26" spans="1:8" ht="63.75">
      <c r="A26" s="19" t="s">
        <v>160</v>
      </c>
      <c r="B26" s="47">
        <v>49.5</v>
      </c>
      <c r="C26" s="58"/>
      <c r="D26" s="54">
        <v>53.715</v>
      </c>
      <c r="E26" s="47">
        <v>52</v>
      </c>
      <c r="F26" s="47">
        <f t="shared" si="0"/>
        <v>1.7150000000000034</v>
      </c>
      <c r="G26" s="47">
        <f t="shared" si="1"/>
        <v>108.51515151515152</v>
      </c>
      <c r="H26" s="48" t="e">
        <f t="shared" si="2"/>
        <v>#DIV/0!</v>
      </c>
    </row>
    <row r="27" spans="1:8" ht="89.25">
      <c r="A27" s="9" t="s">
        <v>0</v>
      </c>
      <c r="B27" s="47"/>
      <c r="C27" s="58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89.25">
      <c r="A28" s="9" t="s">
        <v>145</v>
      </c>
      <c r="B28" s="47">
        <v>735</v>
      </c>
      <c r="C28" s="58"/>
      <c r="D28" s="47">
        <v>726.876</v>
      </c>
      <c r="E28" s="47">
        <v>800.7</v>
      </c>
      <c r="F28" s="47">
        <f t="shared" si="0"/>
        <v>-73.82400000000007</v>
      </c>
      <c r="G28" s="47">
        <f t="shared" si="1"/>
        <v>98.89469387755102</v>
      </c>
      <c r="H28" s="48" t="e">
        <f t="shared" si="2"/>
        <v>#DIV/0!</v>
      </c>
    </row>
    <row r="29" spans="1:8" ht="76.5">
      <c r="A29" s="9" t="s">
        <v>401</v>
      </c>
      <c r="B29" s="47">
        <v>11.8</v>
      </c>
      <c r="C29" s="47"/>
      <c r="D29" s="47">
        <v>11.8</v>
      </c>
      <c r="E29" s="47"/>
      <c r="F29" s="47"/>
      <c r="G29" s="47">
        <f>D29/B29*100</f>
        <v>100</v>
      </c>
      <c r="H29" s="48" t="e">
        <f>D29/C29*100</f>
        <v>#DIV/0!</v>
      </c>
    </row>
    <row r="30" spans="1:8" ht="51">
      <c r="A30" s="9" t="s">
        <v>169</v>
      </c>
      <c r="B30" s="47">
        <v>27.9</v>
      </c>
      <c r="C30" s="58"/>
      <c r="D30" s="47">
        <v>16.31</v>
      </c>
      <c r="E30" s="47">
        <v>52.8</v>
      </c>
      <c r="F30" s="47">
        <f t="shared" si="0"/>
        <v>-36.489999999999995</v>
      </c>
      <c r="G30" s="47">
        <f t="shared" si="1"/>
        <v>58.45878136200716</v>
      </c>
      <c r="H30" s="48" t="e">
        <f t="shared" si="2"/>
        <v>#DIV/0!</v>
      </c>
    </row>
    <row r="31" spans="1:8" ht="63.75">
      <c r="A31" s="9" t="s">
        <v>74</v>
      </c>
      <c r="B31" s="47">
        <v>125.2</v>
      </c>
      <c r="C31" s="58"/>
      <c r="D31" s="54">
        <v>121.552</v>
      </c>
      <c r="E31" s="47">
        <v>158</v>
      </c>
      <c r="F31" s="47">
        <f t="shared" si="0"/>
        <v>-36.44799999999999</v>
      </c>
      <c r="G31" s="47">
        <f t="shared" si="1"/>
        <v>97.08626198083068</v>
      </c>
      <c r="H31" s="48" t="e">
        <f t="shared" si="2"/>
        <v>#DIV/0!</v>
      </c>
    </row>
    <row r="32" spans="1:8" ht="64.5" customHeight="1">
      <c r="A32" s="9" t="s">
        <v>9</v>
      </c>
      <c r="B32" s="47">
        <v>21.6</v>
      </c>
      <c r="C32" s="58"/>
      <c r="D32" s="47">
        <v>24.607</v>
      </c>
      <c r="E32" s="47">
        <v>22.5</v>
      </c>
      <c r="F32" s="47">
        <f>D32-E32</f>
        <v>2.1069999999999993</v>
      </c>
      <c r="G32" s="47">
        <f>D32/B32*100</f>
        <v>113.92129629629628</v>
      </c>
      <c r="H32" s="48" t="e">
        <f>D32/C32*100</f>
        <v>#DIV/0!</v>
      </c>
    </row>
    <row r="33" spans="1:8" ht="76.5">
      <c r="A33" s="9" t="s">
        <v>73</v>
      </c>
      <c r="B33" s="54">
        <v>82.3</v>
      </c>
      <c r="C33" s="58"/>
      <c r="D33" s="54">
        <v>79.717</v>
      </c>
      <c r="E33" s="47">
        <v>96.2</v>
      </c>
      <c r="F33" s="47">
        <f t="shared" si="0"/>
        <v>-16.483000000000004</v>
      </c>
      <c r="G33" s="47">
        <f t="shared" si="1"/>
        <v>96.86148238153098</v>
      </c>
      <c r="H33" s="48" t="e">
        <f t="shared" si="2"/>
        <v>#DIV/0!</v>
      </c>
    </row>
    <row r="34" spans="1:8" ht="38.25">
      <c r="A34" s="9" t="s">
        <v>8</v>
      </c>
      <c r="B34" s="54">
        <v>196.8</v>
      </c>
      <c r="C34" s="58"/>
      <c r="D34" s="54">
        <v>163.992</v>
      </c>
      <c r="E34" s="47">
        <v>62</v>
      </c>
      <c r="F34" s="47">
        <f t="shared" si="0"/>
        <v>101.99199999999999</v>
      </c>
      <c r="G34" s="47">
        <f t="shared" si="1"/>
        <v>83.32926829268291</v>
      </c>
      <c r="H34" s="48" t="e">
        <f t="shared" si="2"/>
        <v>#DIV/0!</v>
      </c>
    </row>
    <row r="35" spans="1:8" ht="38.25">
      <c r="A35" s="9" t="s">
        <v>268</v>
      </c>
      <c r="B35" s="54">
        <v>112.7</v>
      </c>
      <c r="C35" s="58"/>
      <c r="D35" s="54">
        <v>112.5</v>
      </c>
      <c r="E35" s="47">
        <v>22.3</v>
      </c>
      <c r="F35" s="47"/>
      <c r="G35" s="47">
        <f t="shared" si="1"/>
        <v>99.82253771073647</v>
      </c>
      <c r="H35" s="48" t="e">
        <f t="shared" si="2"/>
        <v>#DIV/0!</v>
      </c>
    </row>
    <row r="36" spans="1:8" ht="38.25">
      <c r="A36" s="9" t="s">
        <v>184</v>
      </c>
      <c r="B36" s="47">
        <v>277.4</v>
      </c>
      <c r="C36" s="58"/>
      <c r="D36" s="47">
        <v>283.489</v>
      </c>
      <c r="E36" s="47">
        <v>303.9</v>
      </c>
      <c r="F36" s="47">
        <f t="shared" si="0"/>
        <v>-20.411</v>
      </c>
      <c r="G36" s="47">
        <f t="shared" si="1"/>
        <v>102.19502523431868</v>
      </c>
      <c r="H36" s="48" t="e">
        <f t="shared" si="2"/>
        <v>#DIV/0!</v>
      </c>
    </row>
    <row r="37" spans="1:250" ht="25.5">
      <c r="A37" s="9" t="s">
        <v>403</v>
      </c>
      <c r="B37" s="47">
        <v>33.3</v>
      </c>
      <c r="C37" s="58"/>
      <c r="D37" s="47">
        <v>33.3</v>
      </c>
      <c r="E37" s="47"/>
      <c r="F37" s="47"/>
      <c r="G37" s="47">
        <f t="shared" si="1"/>
        <v>100</v>
      </c>
      <c r="H37" s="48"/>
      <c r="BE37" t="s">
        <v>403</v>
      </c>
      <c r="BF37">
        <v>33.3</v>
      </c>
      <c r="BM37" t="s">
        <v>403</v>
      </c>
      <c r="BN37">
        <v>33.3</v>
      </c>
      <c r="BU37" t="s">
        <v>403</v>
      </c>
      <c r="BV37">
        <v>33.3</v>
      </c>
      <c r="CC37" t="s">
        <v>403</v>
      </c>
      <c r="CD37">
        <v>33.3</v>
      </c>
      <c r="CK37" t="s">
        <v>403</v>
      </c>
      <c r="CL37">
        <v>33.3</v>
      </c>
      <c r="CS37" t="s">
        <v>403</v>
      </c>
      <c r="CT37">
        <v>33.3</v>
      </c>
      <c r="DA37" t="s">
        <v>403</v>
      </c>
      <c r="DB37">
        <v>33.3</v>
      </c>
      <c r="DI37" t="s">
        <v>403</v>
      </c>
      <c r="DJ37">
        <v>33.3</v>
      </c>
      <c r="DQ37" t="s">
        <v>403</v>
      </c>
      <c r="DR37">
        <v>33.3</v>
      </c>
      <c r="DY37" t="s">
        <v>403</v>
      </c>
      <c r="DZ37">
        <v>33.3</v>
      </c>
      <c r="EG37" t="s">
        <v>403</v>
      </c>
      <c r="EH37">
        <v>33.3</v>
      </c>
      <c r="EO37" t="s">
        <v>403</v>
      </c>
      <c r="EP37">
        <v>33.3</v>
      </c>
      <c r="EW37" t="s">
        <v>403</v>
      </c>
      <c r="EX37">
        <v>33.3</v>
      </c>
      <c r="FE37" t="s">
        <v>403</v>
      </c>
      <c r="FF37">
        <v>33.3</v>
      </c>
      <c r="FM37" t="s">
        <v>403</v>
      </c>
      <c r="FN37">
        <v>33.3</v>
      </c>
      <c r="FU37" t="s">
        <v>403</v>
      </c>
      <c r="FV37">
        <v>33.3</v>
      </c>
      <c r="GC37" t="s">
        <v>403</v>
      </c>
      <c r="GD37">
        <v>33.3</v>
      </c>
      <c r="GK37" t="s">
        <v>403</v>
      </c>
      <c r="GL37">
        <v>33.3</v>
      </c>
      <c r="GS37" t="s">
        <v>403</v>
      </c>
      <c r="GT37">
        <v>33.3</v>
      </c>
      <c r="HA37" t="s">
        <v>403</v>
      </c>
      <c r="HB37">
        <v>33.3</v>
      </c>
      <c r="HI37" t="s">
        <v>403</v>
      </c>
      <c r="HJ37">
        <v>33.3</v>
      </c>
      <c r="HQ37" t="s">
        <v>403</v>
      </c>
      <c r="HR37">
        <v>33.3</v>
      </c>
      <c r="HY37" t="s">
        <v>403</v>
      </c>
      <c r="HZ37">
        <v>33.3</v>
      </c>
      <c r="IG37" t="s">
        <v>403</v>
      </c>
      <c r="IH37">
        <v>33.3</v>
      </c>
      <c r="IO37" t="s">
        <v>403</v>
      </c>
      <c r="IP37">
        <v>33.3</v>
      </c>
    </row>
    <row r="38" spans="1:8" ht="45" customHeight="1">
      <c r="A38" s="9" t="s">
        <v>21</v>
      </c>
      <c r="B38" s="47"/>
      <c r="C38" s="58"/>
      <c r="D38" s="47"/>
      <c r="E38" s="47"/>
      <c r="F38" s="47">
        <f t="shared" si="0"/>
        <v>0</v>
      </c>
      <c r="G38" s="47" t="e">
        <f t="shared" si="1"/>
        <v>#DIV/0!</v>
      </c>
      <c r="H38" s="48" t="e">
        <f t="shared" si="2"/>
        <v>#DIV/0!</v>
      </c>
    </row>
    <row r="39" spans="1:8" ht="89.25">
      <c r="A39" s="9" t="s">
        <v>447</v>
      </c>
      <c r="B39" s="47">
        <v>13.8</v>
      </c>
      <c r="C39" s="58"/>
      <c r="D39" s="47">
        <v>13.812</v>
      </c>
      <c r="E39" s="47"/>
      <c r="F39" s="47">
        <f>D39-E39</f>
        <v>13.812</v>
      </c>
      <c r="G39" s="47">
        <f>D39/B39*100</f>
        <v>100.08695652173911</v>
      </c>
      <c r="H39" s="48" t="e">
        <f>D39/C39*100</f>
        <v>#DIV/0!</v>
      </c>
    </row>
    <row r="40" spans="1:8" ht="89.25">
      <c r="A40" s="9" t="s">
        <v>275</v>
      </c>
      <c r="B40" s="47"/>
      <c r="C40" s="58"/>
      <c r="D40" s="47"/>
      <c r="E40" s="47" t="s">
        <v>283</v>
      </c>
      <c r="F40" s="47" t="e">
        <f>D40-E40</f>
        <v>#VALUE!</v>
      </c>
      <c r="G40" s="47" t="e">
        <f>D40/B40*100</f>
        <v>#DIV/0!</v>
      </c>
      <c r="H40" s="48" t="e">
        <f>D40/C40*100</f>
        <v>#DIV/0!</v>
      </c>
    </row>
    <row r="41" spans="1:8" ht="89.25">
      <c r="A41" s="9" t="s">
        <v>19</v>
      </c>
      <c r="B41" s="47">
        <v>56</v>
      </c>
      <c r="C41" s="58"/>
      <c r="D41" s="47">
        <v>41</v>
      </c>
      <c r="E41" s="47">
        <v>80</v>
      </c>
      <c r="F41" s="47">
        <f t="shared" si="0"/>
        <v>-39</v>
      </c>
      <c r="G41" s="47">
        <f t="shared" si="1"/>
        <v>73.21428571428571</v>
      </c>
      <c r="H41" s="48" t="e">
        <f t="shared" si="2"/>
        <v>#DIV/0!</v>
      </c>
    </row>
    <row r="42" spans="1:8" ht="89.25">
      <c r="A42" s="9" t="s">
        <v>296</v>
      </c>
      <c r="B42" s="47"/>
      <c r="C42" s="58"/>
      <c r="D42" s="47"/>
      <c r="E42" s="47">
        <v>20</v>
      </c>
      <c r="F42" s="47">
        <f t="shared" si="0"/>
        <v>-20</v>
      </c>
      <c r="G42" s="47" t="e">
        <f t="shared" si="1"/>
        <v>#DIV/0!</v>
      </c>
      <c r="H42" s="48" t="e">
        <f t="shared" si="2"/>
        <v>#DIV/0!</v>
      </c>
    </row>
    <row r="43" spans="1:8" ht="51">
      <c r="A43" s="9" t="s">
        <v>146</v>
      </c>
      <c r="B43" s="47">
        <v>238.8</v>
      </c>
      <c r="C43" s="58"/>
      <c r="D43" s="47">
        <v>252.683</v>
      </c>
      <c r="E43" s="47">
        <v>157.3</v>
      </c>
      <c r="F43" s="47">
        <f t="shared" si="0"/>
        <v>95.38299999999998</v>
      </c>
      <c r="G43" s="47">
        <f t="shared" si="1"/>
        <v>105.81365159128977</v>
      </c>
      <c r="H43" s="48" t="e">
        <f t="shared" si="2"/>
        <v>#DIV/0!</v>
      </c>
    </row>
    <row r="44" spans="1:8" ht="51">
      <c r="A44" s="9" t="s">
        <v>294</v>
      </c>
      <c r="B44" s="47">
        <v>1044</v>
      </c>
      <c r="C44" s="58"/>
      <c r="D44" s="47">
        <v>1044</v>
      </c>
      <c r="E44" s="47">
        <v>525.9</v>
      </c>
      <c r="F44" s="47">
        <f>D44-E44</f>
        <v>518.1</v>
      </c>
      <c r="G44" s="47">
        <f>D44/B44*100</f>
        <v>100</v>
      </c>
      <c r="H44" s="48" t="e">
        <f>D44/C44*100</f>
        <v>#DIV/0!</v>
      </c>
    </row>
    <row r="45" spans="1:8" ht="51">
      <c r="A45" s="9" t="s">
        <v>282</v>
      </c>
      <c r="B45" s="47">
        <v>242</v>
      </c>
      <c r="C45" s="58"/>
      <c r="D45" s="47">
        <v>242.761</v>
      </c>
      <c r="E45" s="47">
        <v>270.4</v>
      </c>
      <c r="F45" s="47">
        <f t="shared" si="0"/>
        <v>-27.63899999999998</v>
      </c>
      <c r="G45" s="47">
        <f t="shared" si="1"/>
        <v>100.31446280991736</v>
      </c>
      <c r="H45" s="48" t="e">
        <f t="shared" si="2"/>
        <v>#DIV/0!</v>
      </c>
    </row>
    <row r="46" spans="1:8" ht="51">
      <c r="A46" s="9" t="s">
        <v>178</v>
      </c>
      <c r="B46" s="47"/>
      <c r="C46" s="58"/>
      <c r="D46" s="47"/>
      <c r="E46" s="47"/>
      <c r="F46" s="47">
        <f t="shared" si="0"/>
        <v>0</v>
      </c>
      <c r="G46" s="47" t="e">
        <f t="shared" si="1"/>
        <v>#DIV/0!</v>
      </c>
      <c r="H46" s="48" t="e">
        <f t="shared" si="2"/>
        <v>#DIV/0!</v>
      </c>
    </row>
    <row r="47" spans="1:8" ht="38.25">
      <c r="A47" s="9" t="s">
        <v>240</v>
      </c>
      <c r="B47" s="47"/>
      <c r="C47" s="58"/>
      <c r="D47" s="47"/>
      <c r="E47" s="47"/>
      <c r="F47" s="47">
        <f t="shared" si="0"/>
        <v>0</v>
      </c>
      <c r="G47" s="47" t="e">
        <f t="shared" si="1"/>
        <v>#DIV/0!</v>
      </c>
      <c r="H47" s="48" t="e">
        <f t="shared" si="2"/>
        <v>#DIV/0!</v>
      </c>
    </row>
    <row r="48" spans="1:8" ht="51">
      <c r="A48" s="9" t="s">
        <v>446</v>
      </c>
      <c r="B48" s="47"/>
      <c r="C48" s="58"/>
      <c r="D48" s="47">
        <v>5914.456</v>
      </c>
      <c r="E48" s="47"/>
      <c r="F48" s="47">
        <f t="shared" si="0"/>
        <v>5914.456</v>
      </c>
      <c r="G48" s="47" t="e">
        <f t="shared" si="1"/>
        <v>#DIV/0!</v>
      </c>
      <c r="H48" s="48" t="e">
        <f t="shared" si="2"/>
        <v>#DIV/0!</v>
      </c>
    </row>
    <row r="49" spans="1:8" ht="51">
      <c r="A49" s="9" t="s">
        <v>281</v>
      </c>
      <c r="B49" s="47">
        <v>20.9</v>
      </c>
      <c r="C49" s="58"/>
      <c r="D49" s="47">
        <v>22.828</v>
      </c>
      <c r="E49" s="47">
        <v>43.5</v>
      </c>
      <c r="F49" s="47">
        <f t="shared" si="0"/>
        <v>-20.672</v>
      </c>
      <c r="G49" s="47">
        <f t="shared" si="1"/>
        <v>109.22488038277511</v>
      </c>
      <c r="H49" s="48" t="e">
        <f t="shared" si="2"/>
        <v>#DIV/0!</v>
      </c>
    </row>
    <row r="50" spans="1:8" ht="51">
      <c r="A50" s="9" t="s">
        <v>23</v>
      </c>
      <c r="B50" s="47"/>
      <c r="C50" s="58"/>
      <c r="D50" s="54"/>
      <c r="E50" s="47"/>
      <c r="F50" s="47">
        <f t="shared" si="0"/>
        <v>0</v>
      </c>
      <c r="G50" s="47" t="e">
        <f t="shared" si="1"/>
        <v>#DIV/0!</v>
      </c>
      <c r="H50" s="48" t="e">
        <f t="shared" si="2"/>
        <v>#DIV/0!</v>
      </c>
    </row>
    <row r="51" spans="1:8" ht="25.5">
      <c r="A51" s="9" t="s">
        <v>75</v>
      </c>
      <c r="B51" s="47"/>
      <c r="C51" s="58"/>
      <c r="D51" s="47">
        <v>10.981</v>
      </c>
      <c r="E51" s="47"/>
      <c r="F51" s="47">
        <f t="shared" si="0"/>
        <v>10.981</v>
      </c>
      <c r="G51" s="47" t="e">
        <f t="shared" si="1"/>
        <v>#DIV/0!</v>
      </c>
      <c r="H51" s="48" t="e">
        <f t="shared" si="2"/>
        <v>#DIV/0!</v>
      </c>
    </row>
    <row r="52" spans="1:8" ht="25.5">
      <c r="A52" s="9" t="s">
        <v>290</v>
      </c>
      <c r="B52" s="47"/>
      <c r="C52" s="58"/>
      <c r="D52" s="47">
        <v>2.917</v>
      </c>
      <c r="E52" s="47">
        <v>10.9</v>
      </c>
      <c r="F52" s="47"/>
      <c r="G52" s="47" t="e">
        <f>D52/B52*100</f>
        <v>#DIV/0!</v>
      </c>
      <c r="H52" s="48" t="e">
        <f>D52/C52*100</f>
        <v>#DIV/0!</v>
      </c>
    </row>
    <row r="53" spans="1:8" ht="25.5">
      <c r="A53" s="9" t="s">
        <v>287</v>
      </c>
      <c r="B53" s="47">
        <v>173.9</v>
      </c>
      <c r="C53" s="58"/>
      <c r="D53" s="47">
        <v>173.908</v>
      </c>
      <c r="E53" s="47"/>
      <c r="F53" s="47">
        <f t="shared" si="0"/>
        <v>173.908</v>
      </c>
      <c r="G53" s="47">
        <f t="shared" si="1"/>
        <v>100.00460034502588</v>
      </c>
      <c r="H53" s="48" t="e">
        <f t="shared" si="2"/>
        <v>#DIV/0!</v>
      </c>
    </row>
    <row r="54" spans="1:8" ht="25.5">
      <c r="A54" s="9" t="s">
        <v>232</v>
      </c>
      <c r="B54" s="47">
        <v>285</v>
      </c>
      <c r="C54" s="58"/>
      <c r="D54" s="47">
        <v>356.5</v>
      </c>
      <c r="E54" s="47">
        <v>330</v>
      </c>
      <c r="F54" s="47">
        <f t="shared" si="0"/>
        <v>26.5</v>
      </c>
      <c r="G54" s="47">
        <f t="shared" si="1"/>
        <v>125.0877192982456</v>
      </c>
      <c r="H54" s="48" t="e">
        <f t="shared" si="2"/>
        <v>#DIV/0!</v>
      </c>
    </row>
    <row r="55" spans="1:8" ht="15">
      <c r="A55" s="11" t="s">
        <v>98</v>
      </c>
      <c r="B55" s="49">
        <f>SUM(B10:B54)</f>
        <v>16077.399999999994</v>
      </c>
      <c r="C55" s="49">
        <f>SUM(C10:C54)</f>
        <v>0</v>
      </c>
      <c r="D55" s="49">
        <f>SUM(D10:D54)</f>
        <v>22600.251000000004</v>
      </c>
      <c r="E55" s="49">
        <f>SUM(E10:E54)</f>
        <v>16778.999999999996</v>
      </c>
      <c r="F55" s="49">
        <f>D55-E55</f>
        <v>5821.2510000000075</v>
      </c>
      <c r="G55" s="49">
        <f>D55/B55*100</f>
        <v>140.571553858211</v>
      </c>
      <c r="H55" s="52" t="e">
        <f>D55/C55*100</f>
        <v>#DIV/0!</v>
      </c>
    </row>
    <row r="56" spans="1:9" ht="25.5">
      <c r="A56" s="9" t="s">
        <v>360</v>
      </c>
      <c r="B56" s="47">
        <v>1926</v>
      </c>
      <c r="C56" s="47"/>
      <c r="D56" s="47">
        <v>1926</v>
      </c>
      <c r="E56" s="47"/>
      <c r="F56" s="47"/>
      <c r="G56" s="47">
        <f>D56/B56*100</f>
        <v>100</v>
      </c>
      <c r="H56" s="48" t="e">
        <f>D56/C56*100</f>
        <v>#DIV/0!</v>
      </c>
      <c r="I56" s="76"/>
    </row>
    <row r="57" spans="1:8" ht="25.5">
      <c r="A57" s="9" t="s">
        <v>361</v>
      </c>
      <c r="B57" s="47">
        <v>5166</v>
      </c>
      <c r="C57" s="47"/>
      <c r="D57" s="47">
        <v>5166</v>
      </c>
      <c r="E57" s="47"/>
      <c r="F57" s="47"/>
      <c r="G57" s="47">
        <f aca="true" t="shared" si="3" ref="G57:G73">D57/B57*100</f>
        <v>100</v>
      </c>
      <c r="H57" s="48" t="e">
        <f aca="true" t="shared" si="4" ref="H57:H73">D57/C57*100</f>
        <v>#DIV/0!</v>
      </c>
    </row>
    <row r="58" spans="1:8" ht="40.5" customHeight="1">
      <c r="A58" s="9" t="s">
        <v>362</v>
      </c>
      <c r="B58" s="47">
        <v>5104.8</v>
      </c>
      <c r="C58" s="47"/>
      <c r="D58" s="47">
        <v>5104.8</v>
      </c>
      <c r="E58" s="47"/>
      <c r="F58" s="47"/>
      <c r="G58" s="47">
        <f t="shared" si="3"/>
        <v>100</v>
      </c>
      <c r="H58" s="48" t="e">
        <f t="shared" si="4"/>
        <v>#DIV/0!</v>
      </c>
    </row>
    <row r="59" spans="1:8" ht="38.25">
      <c r="A59" s="9" t="s">
        <v>363</v>
      </c>
      <c r="B59" s="54">
        <v>30.4</v>
      </c>
      <c r="C59" s="54"/>
      <c r="D59" s="54">
        <v>30.4</v>
      </c>
      <c r="E59" s="54"/>
      <c r="F59" s="54"/>
      <c r="G59" s="47">
        <f t="shared" si="3"/>
        <v>100</v>
      </c>
      <c r="H59" s="48" t="e">
        <f t="shared" si="4"/>
        <v>#DIV/0!</v>
      </c>
    </row>
    <row r="60" spans="1:8" ht="89.25">
      <c r="A60" s="9" t="s">
        <v>407</v>
      </c>
      <c r="B60" s="54">
        <v>1200</v>
      </c>
      <c r="C60" s="54"/>
      <c r="D60" s="54">
        <v>1200</v>
      </c>
      <c r="E60" s="54"/>
      <c r="F60" s="54"/>
      <c r="G60" s="54">
        <f t="shared" si="3"/>
        <v>100</v>
      </c>
      <c r="H60" s="55" t="e">
        <f t="shared" si="4"/>
        <v>#DIV/0!</v>
      </c>
    </row>
    <row r="61" spans="1:8" ht="25.5">
      <c r="A61" s="9" t="s">
        <v>364</v>
      </c>
      <c r="B61" s="54">
        <v>1257.813</v>
      </c>
      <c r="C61" s="54"/>
      <c r="D61" s="54">
        <v>1257.812</v>
      </c>
      <c r="E61" s="54"/>
      <c r="F61" s="54"/>
      <c r="G61" s="47">
        <f>D61/B61*100</f>
        <v>99.999920496926</v>
      </c>
      <c r="H61" s="48" t="e">
        <f>D61/C61*100</f>
        <v>#DIV/0!</v>
      </c>
    </row>
    <row r="62" spans="1:8" ht="25.5">
      <c r="A62" s="9" t="s">
        <v>356</v>
      </c>
      <c r="B62" s="47">
        <v>919.619</v>
      </c>
      <c r="C62" s="47"/>
      <c r="D62" s="47">
        <v>919.619</v>
      </c>
      <c r="E62" s="47"/>
      <c r="F62" s="47"/>
      <c r="G62" s="47">
        <f t="shared" si="3"/>
        <v>100</v>
      </c>
      <c r="H62" s="48" t="e">
        <f t="shared" si="4"/>
        <v>#DIV/0!</v>
      </c>
    </row>
    <row r="63" spans="1:8" ht="38.25">
      <c r="A63" s="9" t="s">
        <v>358</v>
      </c>
      <c r="B63" s="47">
        <v>2</v>
      </c>
      <c r="C63" s="47"/>
      <c r="D63" s="47">
        <v>2</v>
      </c>
      <c r="E63" s="47"/>
      <c r="F63" s="47"/>
      <c r="G63" s="54">
        <f t="shared" si="3"/>
        <v>100</v>
      </c>
      <c r="H63" s="55" t="e">
        <f t="shared" si="4"/>
        <v>#DIV/0!</v>
      </c>
    </row>
    <row r="64" spans="1:8" s="15" customFormat="1" ht="51">
      <c r="A64" s="9" t="s">
        <v>365</v>
      </c>
      <c r="B64" s="56">
        <v>642.4</v>
      </c>
      <c r="C64" s="56"/>
      <c r="D64" s="56">
        <v>642.4</v>
      </c>
      <c r="E64" s="56"/>
      <c r="F64" s="56"/>
      <c r="G64" s="47">
        <f t="shared" si="3"/>
        <v>100</v>
      </c>
      <c r="H64" s="48" t="e">
        <f t="shared" si="4"/>
        <v>#DIV/0!</v>
      </c>
    </row>
    <row r="65" spans="1:8" s="15" customFormat="1" ht="51">
      <c r="A65" s="9" t="s">
        <v>394</v>
      </c>
      <c r="B65" s="56">
        <v>146</v>
      </c>
      <c r="C65" s="56"/>
      <c r="D65" s="56">
        <v>146</v>
      </c>
      <c r="E65" s="56"/>
      <c r="F65" s="56"/>
      <c r="G65" s="47">
        <f t="shared" si="3"/>
        <v>100</v>
      </c>
      <c r="H65" s="48" t="e">
        <f t="shared" si="4"/>
        <v>#DIV/0!</v>
      </c>
    </row>
    <row r="66" spans="1:8" s="15" customFormat="1" ht="25.5">
      <c r="A66" s="9" t="s">
        <v>429</v>
      </c>
      <c r="B66" s="47">
        <v>701.28</v>
      </c>
      <c r="C66" s="47"/>
      <c r="D66" s="47">
        <v>701.28</v>
      </c>
      <c r="E66" s="47"/>
      <c r="F66" s="47"/>
      <c r="G66" s="47">
        <f t="shared" si="3"/>
        <v>100</v>
      </c>
      <c r="H66" s="48" t="e">
        <f t="shared" si="4"/>
        <v>#DIV/0!</v>
      </c>
    </row>
    <row r="67" spans="1:8" s="15" customFormat="1" ht="38.25">
      <c r="A67" s="9" t="s">
        <v>439</v>
      </c>
      <c r="B67" s="47">
        <v>70</v>
      </c>
      <c r="C67" s="47"/>
      <c r="D67" s="47">
        <v>70</v>
      </c>
      <c r="E67" s="47"/>
      <c r="F67" s="47"/>
      <c r="G67" s="47">
        <f t="shared" si="3"/>
        <v>100</v>
      </c>
      <c r="H67" s="48" t="e">
        <f t="shared" si="4"/>
        <v>#DIV/0!</v>
      </c>
    </row>
    <row r="68" spans="1:8" ht="38.25">
      <c r="A68" s="9" t="s">
        <v>405</v>
      </c>
      <c r="B68" s="47">
        <v>38</v>
      </c>
      <c r="C68" s="47"/>
      <c r="D68" s="47">
        <v>43</v>
      </c>
      <c r="E68" s="47"/>
      <c r="F68" s="47"/>
      <c r="G68" s="54">
        <f t="shared" si="3"/>
        <v>113.1578947368421</v>
      </c>
      <c r="H68" s="55" t="e">
        <f t="shared" si="4"/>
        <v>#DIV/0!</v>
      </c>
    </row>
    <row r="69" spans="1:8" s="15" customFormat="1" ht="38.25">
      <c r="A69" s="9" t="s">
        <v>404</v>
      </c>
      <c r="B69" s="47"/>
      <c r="C69" s="47"/>
      <c r="D69" s="47"/>
      <c r="E69" s="47"/>
      <c r="F69" s="47"/>
      <c r="G69" s="47" t="e">
        <f t="shared" si="3"/>
        <v>#DIV/0!</v>
      </c>
      <c r="H69" s="48" t="e">
        <f t="shared" si="4"/>
        <v>#DIV/0!</v>
      </c>
    </row>
    <row r="70" spans="1:8" s="15" customFormat="1" ht="38.25">
      <c r="A70" s="9" t="s">
        <v>406</v>
      </c>
      <c r="B70" s="47">
        <v>68</v>
      </c>
      <c r="C70" s="47"/>
      <c r="D70" s="47">
        <v>68</v>
      </c>
      <c r="E70" s="47"/>
      <c r="F70" s="47"/>
      <c r="G70" s="54">
        <f t="shared" si="3"/>
        <v>100</v>
      </c>
      <c r="H70" s="55" t="e">
        <f t="shared" si="4"/>
        <v>#DIV/0!</v>
      </c>
    </row>
    <row r="71" spans="1:8" s="15" customFormat="1" ht="25.5">
      <c r="A71" s="9" t="s">
        <v>408</v>
      </c>
      <c r="B71" s="47">
        <v>114.5</v>
      </c>
      <c r="C71" s="47"/>
      <c r="D71" s="47">
        <v>114.5</v>
      </c>
      <c r="E71" s="47"/>
      <c r="F71" s="47"/>
      <c r="G71" s="47">
        <f>D71/B71*100</f>
        <v>100</v>
      </c>
      <c r="H71" s="48" t="e">
        <f>D71/C71*100</f>
        <v>#DIV/0!</v>
      </c>
    </row>
    <row r="72" spans="1:8" s="15" customFormat="1" ht="25.5">
      <c r="A72" s="9" t="s">
        <v>436</v>
      </c>
      <c r="B72" s="47"/>
      <c r="C72" s="47"/>
      <c r="D72" s="47">
        <v>20</v>
      </c>
      <c r="E72" s="47"/>
      <c r="F72" s="47"/>
      <c r="G72" s="54"/>
      <c r="H72" s="55" t="e">
        <f>D72/C72*100</f>
        <v>#DIV/0!</v>
      </c>
    </row>
    <row r="73" spans="1:8" ht="51">
      <c r="A73" s="9" t="s">
        <v>359</v>
      </c>
      <c r="B73" s="47"/>
      <c r="C73" s="47"/>
      <c r="D73" s="47">
        <v>-94.853</v>
      </c>
      <c r="E73" s="47"/>
      <c r="F73" s="47"/>
      <c r="G73" s="47" t="e">
        <f t="shared" si="3"/>
        <v>#DIV/0!</v>
      </c>
      <c r="H73" s="48" t="e">
        <f t="shared" si="4"/>
        <v>#DIV/0!</v>
      </c>
    </row>
    <row r="74" spans="1:8" ht="15">
      <c r="A74" s="11" t="s">
        <v>100</v>
      </c>
      <c r="B74" s="49">
        <f>SUM(B56:B73)</f>
        <v>17386.811999999998</v>
      </c>
      <c r="C74" s="49">
        <f>SUM(C56:C73)</f>
        <v>0</v>
      </c>
      <c r="D74" s="49">
        <f>SUM(D56:D73)</f>
        <v>17316.958</v>
      </c>
      <c r="E74" s="49">
        <f>SUM(E56:E65)</f>
        <v>0</v>
      </c>
      <c r="F74" s="49"/>
      <c r="G74" s="49">
        <f>D74/B74*100</f>
        <v>99.5982357202689</v>
      </c>
      <c r="H74" s="52" t="e">
        <f>D74/C74*100</f>
        <v>#DIV/0!</v>
      </c>
    </row>
    <row r="75" spans="1:8" ht="15">
      <c r="A75" s="11" t="s">
        <v>101</v>
      </c>
      <c r="B75" s="49">
        <f>B74+B55</f>
        <v>33464.21199999999</v>
      </c>
      <c r="C75" s="49">
        <f>C74+C55</f>
        <v>0</v>
      </c>
      <c r="D75" s="49">
        <f>D74+D55</f>
        <v>39917.209</v>
      </c>
      <c r="E75" s="49">
        <f>E74+E55</f>
        <v>16778.999999999996</v>
      </c>
      <c r="F75" s="49"/>
      <c r="G75" s="49">
        <f>D75/B75*100</f>
        <v>119.28327790894946</v>
      </c>
      <c r="H75" s="52" t="e">
        <f>D75/C75*100</f>
        <v>#DIV/0!</v>
      </c>
    </row>
    <row r="76" spans="2:8" ht="12.75">
      <c r="B76" s="79"/>
      <c r="C76" s="7"/>
      <c r="D76" s="79"/>
      <c r="E76" s="88"/>
      <c r="F76" s="22"/>
      <c r="G76" s="2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1:8" s="44" customFormat="1" ht="14.25">
      <c r="A78" s="10"/>
      <c r="B78"/>
      <c r="C78" s="76"/>
      <c r="D78"/>
      <c r="E78"/>
      <c r="F78"/>
      <c r="G78"/>
      <c r="H78"/>
    </row>
    <row r="79" s="44" customFormat="1" ht="14.25">
      <c r="A79" s="43"/>
    </row>
    <row r="80" spans="1:8" ht="14.25">
      <c r="A80" s="43" t="s">
        <v>200</v>
      </c>
      <c r="B80" s="44"/>
      <c r="C80" s="44"/>
      <c r="D80" s="44"/>
      <c r="E80" s="44"/>
      <c r="F80" s="44"/>
      <c r="G80" s="44"/>
      <c r="H80" s="44"/>
    </row>
    <row r="81" ht="12.75">
      <c r="A81" s="2" t="s">
        <v>263</v>
      </c>
    </row>
    <row r="82" spans="1:2" ht="12.75">
      <c r="A82" s="2"/>
      <c r="B82" t="s">
        <v>90</v>
      </c>
    </row>
    <row r="83" ht="12.75">
      <c r="A83" s="2"/>
    </row>
    <row r="84" spans="1:8" s="46" customFormat="1" ht="12.75">
      <c r="A84" s="2"/>
      <c r="B84"/>
      <c r="C84"/>
      <c r="D84"/>
      <c r="E84"/>
      <c r="F84"/>
      <c r="G84"/>
      <c r="H84"/>
    </row>
    <row r="85" spans="1:8" ht="12.75">
      <c r="A85" s="45" t="s">
        <v>54</v>
      </c>
      <c r="B85" s="46"/>
      <c r="C85" s="46"/>
      <c r="D85" s="46"/>
      <c r="E85" s="46"/>
      <c r="F85" s="46"/>
      <c r="G85" s="46"/>
      <c r="H85" s="46"/>
    </row>
    <row r="88" spans="7:8" ht="12.75">
      <c r="G88" t="s">
        <v>91</v>
      </c>
      <c r="H88" t="s">
        <v>91</v>
      </c>
    </row>
    <row r="89" spans="1:4" ht="12.75">
      <c r="A89" s="10" t="s">
        <v>91</v>
      </c>
      <c r="B89" t="s">
        <v>91</v>
      </c>
      <c r="D89" t="s">
        <v>91</v>
      </c>
    </row>
  </sheetData>
  <sheetProtection/>
  <mergeCells count="11">
    <mergeCell ref="D6:G6"/>
    <mergeCell ref="A7:A8"/>
    <mergeCell ref="B7:B8"/>
    <mergeCell ref="A1:H1"/>
    <mergeCell ref="D7:D8"/>
    <mergeCell ref="E7:E8"/>
    <mergeCell ref="F7:F8"/>
    <mergeCell ref="C7:C8"/>
    <mergeCell ref="G7:H7"/>
    <mergeCell ref="A3:G3"/>
    <mergeCell ref="A4:G4"/>
  </mergeCells>
  <printOptions horizontalCentered="1"/>
  <pageMargins left="0.5905511811023623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9"/>
  <sheetViews>
    <sheetView showGridLines="0" zoomScale="75" zoomScaleNormal="75" zoomScalePageLayoutView="0" workbookViewId="0" topLeftCell="A49">
      <selection activeCell="D53" sqref="D53:D55"/>
    </sheetView>
  </sheetViews>
  <sheetFormatPr defaultColWidth="9.00390625" defaultRowHeight="12.75"/>
  <cols>
    <col min="1" max="1" width="64.875" style="10" customWidth="1"/>
    <col min="2" max="3" width="14.875" style="0" customWidth="1"/>
    <col min="4" max="5" width="13.125" style="0" customWidth="1"/>
    <col min="6" max="6" width="12.25390625" style="0" customWidth="1"/>
    <col min="7" max="8" width="11.375" style="0" customWidth="1"/>
    <col min="9" max="9" width="14.875" style="0" customWidth="1"/>
    <col min="10" max="10" width="12.12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9" ht="15">
      <c r="A2" s="13"/>
      <c r="B2" s="1"/>
      <c r="C2" s="1"/>
      <c r="D2" s="2"/>
      <c r="E2" s="2"/>
      <c r="F2" s="2"/>
      <c r="G2" s="2"/>
      <c r="H2" s="2"/>
      <c r="I2" s="2"/>
    </row>
    <row r="3" spans="1:9" ht="18">
      <c r="A3" s="135" t="s">
        <v>102</v>
      </c>
      <c r="B3" s="135"/>
      <c r="C3" s="135"/>
      <c r="D3" s="135"/>
      <c r="E3" s="135"/>
      <c r="F3" s="135"/>
      <c r="G3" s="135"/>
      <c r="H3" s="135"/>
      <c r="I3" s="2"/>
    </row>
    <row r="4" spans="1:9" ht="18">
      <c r="A4" s="135" t="s">
        <v>103</v>
      </c>
      <c r="B4" s="135"/>
      <c r="C4" s="135"/>
      <c r="D4" s="135"/>
      <c r="E4" s="135"/>
      <c r="F4" s="135"/>
      <c r="G4" s="135"/>
      <c r="H4" s="135"/>
      <c r="I4" s="2"/>
    </row>
    <row r="5" spans="1:9" ht="18">
      <c r="A5" s="135" t="s">
        <v>443</v>
      </c>
      <c r="B5" s="135"/>
      <c r="C5" s="135"/>
      <c r="D5" s="135"/>
      <c r="E5" s="135"/>
      <c r="F5" s="135"/>
      <c r="G5" s="135"/>
      <c r="H5" s="135"/>
      <c r="I5" s="2"/>
    </row>
    <row r="6" spans="1:9" ht="12.75">
      <c r="A6" s="8"/>
      <c r="B6" s="4"/>
      <c r="C6" s="4"/>
      <c r="D6" s="136" t="s">
        <v>193</v>
      </c>
      <c r="E6" s="136"/>
      <c r="F6" s="136"/>
      <c r="G6" s="136"/>
      <c r="H6" s="136"/>
      <c r="I6" s="2"/>
    </row>
    <row r="7" spans="1:10" ht="30.75" customHeight="1">
      <c r="A7" s="142" t="s">
        <v>194</v>
      </c>
      <c r="B7" s="130" t="s">
        <v>195</v>
      </c>
      <c r="C7" s="127" t="s">
        <v>425</v>
      </c>
      <c r="D7" s="130" t="s">
        <v>196</v>
      </c>
      <c r="E7" s="127" t="s">
        <v>444</v>
      </c>
      <c r="F7" s="130" t="s">
        <v>128</v>
      </c>
      <c r="G7" s="145" t="s">
        <v>68</v>
      </c>
      <c r="H7" s="146"/>
      <c r="I7" s="22"/>
      <c r="J7" s="77"/>
    </row>
    <row r="8" spans="1:10" ht="18" customHeight="1">
      <c r="A8" s="143"/>
      <c r="B8" s="144"/>
      <c r="C8" s="128"/>
      <c r="D8" s="144"/>
      <c r="E8" s="129"/>
      <c r="F8" s="129"/>
      <c r="G8" s="37" t="s">
        <v>118</v>
      </c>
      <c r="H8" s="35" t="s">
        <v>121</v>
      </c>
      <c r="I8" s="22"/>
      <c r="J8" s="77"/>
    </row>
    <row r="9" spans="1:10" ht="18" customHeight="1">
      <c r="A9" s="38">
        <v>1</v>
      </c>
      <c r="B9" s="39" t="s">
        <v>247</v>
      </c>
      <c r="C9" s="36">
        <v>3</v>
      </c>
      <c r="D9" s="39" t="s">
        <v>248</v>
      </c>
      <c r="E9" s="39" t="s">
        <v>249</v>
      </c>
      <c r="F9" s="39" t="s">
        <v>129</v>
      </c>
      <c r="G9" s="37" t="s">
        <v>126</v>
      </c>
      <c r="H9" s="35">
        <v>8</v>
      </c>
      <c r="I9" s="22"/>
      <c r="J9" s="77"/>
    </row>
    <row r="10" spans="1:10" ht="39.75" customHeight="1">
      <c r="A10" s="95" t="s">
        <v>170</v>
      </c>
      <c r="B10" s="98">
        <v>1303.4</v>
      </c>
      <c r="C10" s="106"/>
      <c r="D10" s="98">
        <v>1792.338</v>
      </c>
      <c r="E10" s="99">
        <v>1968.6</v>
      </c>
      <c r="F10" s="57">
        <f>D10-E10</f>
        <v>-176.26199999999994</v>
      </c>
      <c r="G10" s="47">
        <f>D10/B10*100</f>
        <v>137.51250575418138</v>
      </c>
      <c r="H10" s="47" t="e">
        <f>D10/C10*100</f>
        <v>#DIV/0!</v>
      </c>
      <c r="I10" s="97"/>
      <c r="J10" s="77"/>
    </row>
    <row r="11" spans="1:10" ht="54.75" customHeight="1">
      <c r="A11" s="96" t="s">
        <v>186</v>
      </c>
      <c r="B11" s="98">
        <v>21.6</v>
      </c>
      <c r="C11" s="99"/>
      <c r="D11" s="98">
        <v>18.195</v>
      </c>
      <c r="E11" s="99">
        <v>30.1</v>
      </c>
      <c r="F11" s="57">
        <f aca="true" t="shared" si="0" ref="F11:F86">D11-E11</f>
        <v>-11.905000000000001</v>
      </c>
      <c r="G11" s="47">
        <f aca="true" t="shared" si="1" ref="G11:G74">D11/B11*100</f>
        <v>84.23611111111111</v>
      </c>
      <c r="H11" s="47" t="e">
        <f aca="true" t="shared" si="2" ref="H11:H74">D11/C11*100</f>
        <v>#DIV/0!</v>
      </c>
      <c r="I11" s="97"/>
      <c r="J11" s="77"/>
    </row>
    <row r="12" spans="1:10" ht="41.25" customHeight="1">
      <c r="A12" s="96" t="s">
        <v>187</v>
      </c>
      <c r="B12" s="98">
        <v>2761.2</v>
      </c>
      <c r="C12" s="106"/>
      <c r="D12" s="98">
        <v>2898.588</v>
      </c>
      <c r="E12" s="99">
        <v>4051.4</v>
      </c>
      <c r="F12" s="57">
        <f t="shared" si="0"/>
        <v>-1152.812</v>
      </c>
      <c r="G12" s="47">
        <f t="shared" si="1"/>
        <v>104.9756627553238</v>
      </c>
      <c r="H12" s="47" t="e">
        <f t="shared" si="2"/>
        <v>#DIV/0!</v>
      </c>
      <c r="I12" s="97"/>
      <c r="J12" s="77"/>
    </row>
    <row r="13" spans="1:10" ht="39.75" customHeight="1">
      <c r="A13" s="96" t="s">
        <v>188</v>
      </c>
      <c r="B13" s="98">
        <v>0</v>
      </c>
      <c r="C13" s="99"/>
      <c r="D13" s="98">
        <v>-347.133</v>
      </c>
      <c r="E13" s="99">
        <v>-291.6</v>
      </c>
      <c r="F13" s="57">
        <f t="shared" si="0"/>
        <v>-55.53299999999996</v>
      </c>
      <c r="G13" s="47" t="e">
        <f t="shared" si="1"/>
        <v>#DIV/0!</v>
      </c>
      <c r="H13" s="47" t="e">
        <f t="shared" si="2"/>
        <v>#DIV/0!</v>
      </c>
      <c r="I13" s="97"/>
      <c r="J13" s="77"/>
    </row>
    <row r="14" spans="1:10" ht="63.75">
      <c r="A14" s="9" t="s">
        <v>161</v>
      </c>
      <c r="B14" s="54">
        <v>12241</v>
      </c>
      <c r="C14" s="56"/>
      <c r="D14" s="57">
        <v>12704.712</v>
      </c>
      <c r="E14" s="57">
        <v>12801.8</v>
      </c>
      <c r="F14" s="57">
        <f t="shared" si="0"/>
        <v>-97.08799999999974</v>
      </c>
      <c r="G14" s="47">
        <f t="shared" si="1"/>
        <v>103.78818723960461</v>
      </c>
      <c r="H14" s="47" t="e">
        <f t="shared" si="2"/>
        <v>#DIV/0!</v>
      </c>
      <c r="I14" s="22"/>
      <c r="J14" s="77"/>
    </row>
    <row r="15" spans="1:9" ht="105" customHeight="1">
      <c r="A15" s="9" t="s">
        <v>162</v>
      </c>
      <c r="B15" s="54">
        <v>871.6</v>
      </c>
      <c r="C15" s="47"/>
      <c r="D15" s="57">
        <v>884.863</v>
      </c>
      <c r="E15" s="57">
        <v>173.8</v>
      </c>
      <c r="F15" s="57">
        <f t="shared" si="0"/>
        <v>711.0630000000001</v>
      </c>
      <c r="G15" s="47">
        <f t="shared" si="1"/>
        <v>101.52168425883433</v>
      </c>
      <c r="H15" s="47" t="e">
        <f t="shared" si="2"/>
        <v>#DIV/0!</v>
      </c>
      <c r="I15" s="5"/>
    </row>
    <row r="16" spans="1:9" ht="56.25" customHeight="1">
      <c r="A16" s="9" t="s">
        <v>202</v>
      </c>
      <c r="B16" s="54">
        <v>100.3</v>
      </c>
      <c r="C16" s="54"/>
      <c r="D16" s="57">
        <v>129.312</v>
      </c>
      <c r="E16" s="57">
        <v>49.3</v>
      </c>
      <c r="F16" s="57">
        <f t="shared" si="0"/>
        <v>80.01200000000001</v>
      </c>
      <c r="G16" s="47">
        <f t="shared" si="1"/>
        <v>128.92522432701895</v>
      </c>
      <c r="H16" s="47" t="e">
        <f t="shared" si="2"/>
        <v>#DIV/0!</v>
      </c>
      <c r="I16" s="5"/>
    </row>
    <row r="17" spans="1:9" s="15" customFormat="1" ht="76.5">
      <c r="A17" s="9" t="s">
        <v>163</v>
      </c>
      <c r="B17" s="74"/>
      <c r="C17" s="56"/>
      <c r="D17" s="58"/>
      <c r="E17" s="58"/>
      <c r="F17" s="57">
        <f t="shared" si="0"/>
        <v>0</v>
      </c>
      <c r="G17" s="47" t="e">
        <f t="shared" si="1"/>
        <v>#DIV/0!</v>
      </c>
      <c r="H17" s="47" t="e">
        <f t="shared" si="2"/>
        <v>#DIV/0!</v>
      </c>
      <c r="I17" s="16"/>
    </row>
    <row r="18" spans="1:9" ht="38.25">
      <c r="A18" s="9" t="s">
        <v>225</v>
      </c>
      <c r="B18" s="54">
        <v>10195.5</v>
      </c>
      <c r="C18" s="56"/>
      <c r="D18" s="57">
        <v>10553.193</v>
      </c>
      <c r="E18" s="57">
        <v>6720.7</v>
      </c>
      <c r="F18" s="57">
        <f t="shared" si="0"/>
        <v>3832.4929999999995</v>
      </c>
      <c r="G18" s="47">
        <f t="shared" si="1"/>
        <v>103.50834191555096</v>
      </c>
      <c r="H18" s="47" t="e">
        <f t="shared" si="2"/>
        <v>#DIV/0!</v>
      </c>
      <c r="I18" s="5"/>
    </row>
    <row r="19" spans="1:9" ht="51">
      <c r="A19" s="9" t="s">
        <v>85</v>
      </c>
      <c r="B19" s="54"/>
      <c r="C19" s="47"/>
      <c r="D19" s="57"/>
      <c r="E19" s="57">
        <v>1.3</v>
      </c>
      <c r="F19" s="57">
        <f t="shared" si="0"/>
        <v>-1.3</v>
      </c>
      <c r="G19" s="47" t="e">
        <f t="shared" si="1"/>
        <v>#DIV/0!</v>
      </c>
      <c r="H19" s="47" t="e">
        <f t="shared" si="2"/>
        <v>#DIV/0!</v>
      </c>
      <c r="I19" s="5"/>
    </row>
    <row r="20" spans="1:9" ht="38.25">
      <c r="A20" s="9" t="s">
        <v>86</v>
      </c>
      <c r="B20" s="54">
        <v>6983.5</v>
      </c>
      <c r="C20" s="56"/>
      <c r="D20" s="57">
        <v>7087.854</v>
      </c>
      <c r="E20" s="57">
        <v>6237.2</v>
      </c>
      <c r="F20" s="57">
        <f t="shared" si="0"/>
        <v>850.6540000000005</v>
      </c>
      <c r="G20" s="47">
        <f t="shared" si="1"/>
        <v>101.49429369227465</v>
      </c>
      <c r="H20" s="47" t="e">
        <f t="shared" si="2"/>
        <v>#DIV/0!</v>
      </c>
      <c r="I20" s="5"/>
    </row>
    <row r="21" spans="1:9" ht="51">
      <c r="A21" s="9" t="s">
        <v>87</v>
      </c>
      <c r="B21" s="54"/>
      <c r="C21" s="47"/>
      <c r="D21" s="57"/>
      <c r="E21" s="57">
        <v>0.7</v>
      </c>
      <c r="F21" s="57">
        <f t="shared" si="0"/>
        <v>-0.7</v>
      </c>
      <c r="G21" s="47" t="e">
        <f t="shared" si="1"/>
        <v>#DIV/0!</v>
      </c>
      <c r="H21" s="47" t="e">
        <f t="shared" si="2"/>
        <v>#DIV/0!</v>
      </c>
      <c r="I21" s="5"/>
    </row>
    <row r="22" spans="1:9" ht="38.25">
      <c r="A22" s="9" t="s">
        <v>70</v>
      </c>
      <c r="B22" s="54"/>
      <c r="C22" s="47"/>
      <c r="D22" s="57"/>
      <c r="E22" s="57"/>
      <c r="F22" s="57">
        <f t="shared" si="0"/>
        <v>0</v>
      </c>
      <c r="G22" s="47" t="e">
        <f t="shared" si="1"/>
        <v>#DIV/0!</v>
      </c>
      <c r="H22" s="47" t="e">
        <f t="shared" si="2"/>
        <v>#DIV/0!</v>
      </c>
      <c r="I22" s="5"/>
    </row>
    <row r="23" spans="1:9" ht="51">
      <c r="A23" s="9" t="s">
        <v>71</v>
      </c>
      <c r="B23" s="54"/>
      <c r="C23" s="47"/>
      <c r="D23" s="57"/>
      <c r="E23" s="57"/>
      <c r="F23" s="57">
        <f t="shared" si="0"/>
        <v>0</v>
      </c>
      <c r="G23" s="47" t="e">
        <f t="shared" si="1"/>
        <v>#DIV/0!</v>
      </c>
      <c r="H23" s="47" t="e">
        <f t="shared" si="2"/>
        <v>#DIV/0!</v>
      </c>
      <c r="I23" s="5"/>
    </row>
    <row r="24" spans="1:9" ht="25.5">
      <c r="A24" s="9" t="s">
        <v>226</v>
      </c>
      <c r="B24" s="54">
        <v>4040.4</v>
      </c>
      <c r="C24" s="47"/>
      <c r="D24" s="57">
        <v>4113.976</v>
      </c>
      <c r="E24" s="57">
        <v>3812.4</v>
      </c>
      <c r="F24" s="57">
        <f t="shared" si="0"/>
        <v>301.57599999999957</v>
      </c>
      <c r="G24" s="47">
        <f t="shared" si="1"/>
        <v>101.8210078210078</v>
      </c>
      <c r="H24" s="47" t="e">
        <f t="shared" si="2"/>
        <v>#DIV/0!</v>
      </c>
      <c r="I24" s="5"/>
    </row>
    <row r="25" spans="1:9" ht="38.25">
      <c r="A25" s="9" t="s">
        <v>156</v>
      </c>
      <c r="B25" s="54"/>
      <c r="C25" s="47"/>
      <c r="D25" s="57">
        <v>0.007</v>
      </c>
      <c r="E25" s="57"/>
      <c r="F25" s="57"/>
      <c r="G25" s="47" t="e">
        <f t="shared" si="1"/>
        <v>#DIV/0!</v>
      </c>
      <c r="H25" s="47" t="e">
        <f t="shared" si="2"/>
        <v>#DIV/0!</v>
      </c>
      <c r="I25" s="5"/>
    </row>
    <row r="26" spans="1:9" s="15" customFormat="1" ht="15">
      <c r="A26" s="17" t="s">
        <v>227</v>
      </c>
      <c r="B26" s="74">
        <v>317.9</v>
      </c>
      <c r="C26" s="56"/>
      <c r="D26" s="58">
        <v>319.661</v>
      </c>
      <c r="E26" s="58">
        <v>154.2</v>
      </c>
      <c r="F26" s="57">
        <f t="shared" si="0"/>
        <v>165.461</v>
      </c>
      <c r="G26" s="47">
        <f t="shared" si="1"/>
        <v>100.5539477823215</v>
      </c>
      <c r="H26" s="47" t="e">
        <f t="shared" si="2"/>
        <v>#DIV/0!</v>
      </c>
      <c r="I26" s="16"/>
    </row>
    <row r="27" spans="1:9" s="15" customFormat="1" ht="25.5">
      <c r="A27" s="17" t="s">
        <v>228</v>
      </c>
      <c r="B27" s="74"/>
      <c r="C27" s="56"/>
      <c r="D27" s="58"/>
      <c r="E27" s="58">
        <v>-0.7</v>
      </c>
      <c r="F27" s="57">
        <f t="shared" si="0"/>
        <v>0.7</v>
      </c>
      <c r="G27" s="47" t="e">
        <f t="shared" si="1"/>
        <v>#DIV/0!</v>
      </c>
      <c r="H27" s="47" t="e">
        <f t="shared" si="2"/>
        <v>#DIV/0!</v>
      </c>
      <c r="I27" s="16"/>
    </row>
    <row r="28" spans="1:9" s="15" customFormat="1" ht="38.25">
      <c r="A28" s="17" t="s">
        <v>212</v>
      </c>
      <c r="B28" s="74">
        <v>40.4</v>
      </c>
      <c r="C28" s="56"/>
      <c r="D28" s="58">
        <v>44.614</v>
      </c>
      <c r="E28" s="58">
        <v>83</v>
      </c>
      <c r="F28" s="57">
        <f t="shared" si="0"/>
        <v>-38.386</v>
      </c>
      <c r="G28" s="47">
        <f t="shared" si="1"/>
        <v>110.43069306930693</v>
      </c>
      <c r="H28" s="47" t="e">
        <f t="shared" si="2"/>
        <v>#DIV/0!</v>
      </c>
      <c r="I28" s="16"/>
    </row>
    <row r="29" spans="1:9" s="15" customFormat="1" ht="25.5">
      <c r="A29" s="17" t="s">
        <v>219</v>
      </c>
      <c r="B29" s="74">
        <v>2315.5</v>
      </c>
      <c r="C29" s="56"/>
      <c r="D29" s="58">
        <v>2725.816</v>
      </c>
      <c r="E29" s="58">
        <v>1395.7</v>
      </c>
      <c r="F29" s="57">
        <f t="shared" si="0"/>
        <v>1330.1159999999998</v>
      </c>
      <c r="G29" s="47">
        <f t="shared" si="1"/>
        <v>117.72040595983589</v>
      </c>
      <c r="H29" s="47" t="e">
        <f t="shared" si="2"/>
        <v>#DIV/0!</v>
      </c>
      <c r="I29" s="16"/>
    </row>
    <row r="30" spans="1:9" ht="38.25">
      <c r="A30" s="9" t="s">
        <v>220</v>
      </c>
      <c r="B30" s="54">
        <v>620</v>
      </c>
      <c r="C30" s="56"/>
      <c r="D30" s="57">
        <v>634.021</v>
      </c>
      <c r="E30" s="57">
        <v>702.6</v>
      </c>
      <c r="F30" s="57">
        <f t="shared" si="0"/>
        <v>-68.57900000000006</v>
      </c>
      <c r="G30" s="47">
        <f t="shared" si="1"/>
        <v>102.26145161290322</v>
      </c>
      <c r="H30" s="47" t="e">
        <f t="shared" si="2"/>
        <v>#DIV/0!</v>
      </c>
      <c r="I30" s="5"/>
    </row>
    <row r="31" spans="1:9" ht="25.5">
      <c r="A31" s="9" t="s">
        <v>96</v>
      </c>
      <c r="B31" s="54"/>
      <c r="C31" s="56"/>
      <c r="D31" s="57"/>
      <c r="E31" s="57">
        <v>3</v>
      </c>
      <c r="F31" s="57">
        <f t="shared" si="0"/>
        <v>-3</v>
      </c>
      <c r="G31" s="47" t="e">
        <f t="shared" si="1"/>
        <v>#DIV/0!</v>
      </c>
      <c r="H31" s="47" t="e">
        <f t="shared" si="2"/>
        <v>#DIV/0!</v>
      </c>
      <c r="I31" s="5"/>
    </row>
    <row r="32" spans="1:9" s="15" customFormat="1" ht="38.25" hidden="1">
      <c r="A32" s="17" t="s">
        <v>221</v>
      </c>
      <c r="B32" s="74"/>
      <c r="C32" s="56"/>
      <c r="D32" s="58"/>
      <c r="E32" s="58"/>
      <c r="F32" s="57">
        <f t="shared" si="0"/>
        <v>0</v>
      </c>
      <c r="G32" s="47" t="e">
        <f t="shared" si="1"/>
        <v>#DIV/0!</v>
      </c>
      <c r="H32" s="47" t="e">
        <f t="shared" si="2"/>
        <v>#DIV/0!</v>
      </c>
      <c r="I32" s="16"/>
    </row>
    <row r="33" spans="1:9" s="15" customFormat="1" ht="15" hidden="1">
      <c r="A33" s="17" t="s">
        <v>222</v>
      </c>
      <c r="B33" s="74"/>
      <c r="C33" s="56"/>
      <c r="D33" s="58"/>
      <c r="E33" s="58"/>
      <c r="F33" s="57">
        <f t="shared" si="0"/>
        <v>0</v>
      </c>
      <c r="G33" s="47" t="e">
        <f t="shared" si="1"/>
        <v>#DIV/0!</v>
      </c>
      <c r="H33" s="47" t="e">
        <f t="shared" si="2"/>
        <v>#DIV/0!</v>
      </c>
      <c r="I33" s="16"/>
    </row>
    <row r="34" spans="1:9" ht="15" hidden="1">
      <c r="A34" s="9" t="s">
        <v>246</v>
      </c>
      <c r="B34" s="54"/>
      <c r="C34" s="56"/>
      <c r="D34" s="57"/>
      <c r="E34" s="57"/>
      <c r="F34" s="57">
        <f t="shared" si="0"/>
        <v>0</v>
      </c>
      <c r="G34" s="47" t="e">
        <f t="shared" si="1"/>
        <v>#DIV/0!</v>
      </c>
      <c r="H34" s="47" t="e">
        <f t="shared" si="2"/>
        <v>#DIV/0!</v>
      </c>
      <c r="I34" s="5"/>
    </row>
    <row r="35" spans="1:9" ht="25.5" hidden="1">
      <c r="A35" s="9" t="s">
        <v>245</v>
      </c>
      <c r="B35" s="54"/>
      <c r="C35" s="56"/>
      <c r="D35" s="57"/>
      <c r="E35" s="57"/>
      <c r="F35" s="57">
        <f t="shared" si="0"/>
        <v>0</v>
      </c>
      <c r="G35" s="47" t="e">
        <f t="shared" si="1"/>
        <v>#DIV/0!</v>
      </c>
      <c r="H35" s="47" t="e">
        <f t="shared" si="2"/>
        <v>#DIV/0!</v>
      </c>
      <c r="I35" s="5"/>
    </row>
    <row r="36" spans="1:9" ht="51" hidden="1">
      <c r="A36" s="9" t="s">
        <v>244</v>
      </c>
      <c r="B36" s="54"/>
      <c r="C36" s="56"/>
      <c r="D36" s="57"/>
      <c r="E36" s="57"/>
      <c r="F36" s="57">
        <f t="shared" si="0"/>
        <v>0</v>
      </c>
      <c r="G36" s="47" t="e">
        <f t="shared" si="1"/>
        <v>#DIV/0!</v>
      </c>
      <c r="H36" s="47" t="e">
        <f t="shared" si="2"/>
        <v>#DIV/0!</v>
      </c>
      <c r="I36" s="5"/>
    </row>
    <row r="37" spans="1:9" ht="15">
      <c r="A37" s="9" t="s">
        <v>243</v>
      </c>
      <c r="B37" s="54"/>
      <c r="C37" s="56"/>
      <c r="D37" s="57"/>
      <c r="E37" s="57"/>
      <c r="F37" s="57">
        <f t="shared" si="0"/>
        <v>0</v>
      </c>
      <c r="G37" s="47" t="e">
        <f t="shared" si="1"/>
        <v>#DIV/0!</v>
      </c>
      <c r="H37" s="47" t="e">
        <f t="shared" si="2"/>
        <v>#DIV/0!</v>
      </c>
      <c r="I37" s="5"/>
    </row>
    <row r="38" spans="1:9" ht="63.75">
      <c r="A38" s="9" t="s">
        <v>433</v>
      </c>
      <c r="B38" s="54">
        <v>893.4</v>
      </c>
      <c r="C38" s="56"/>
      <c r="D38" s="57">
        <v>916.126</v>
      </c>
      <c r="E38" s="57"/>
      <c r="F38" s="57"/>
      <c r="G38" s="47">
        <f t="shared" si="1"/>
        <v>102.54376539064249</v>
      </c>
      <c r="H38" s="47" t="e">
        <f t="shared" si="2"/>
        <v>#DIV/0!</v>
      </c>
      <c r="I38" s="5"/>
    </row>
    <row r="39" spans="1:9" ht="63.75">
      <c r="A39" s="9" t="s">
        <v>50</v>
      </c>
      <c r="B39" s="54"/>
      <c r="C39" s="56"/>
      <c r="D39" s="57"/>
      <c r="E39" s="57">
        <v>842.9</v>
      </c>
      <c r="F39" s="57">
        <f t="shared" si="0"/>
        <v>-842.9</v>
      </c>
      <c r="G39" s="47" t="e">
        <f t="shared" si="1"/>
        <v>#DIV/0!</v>
      </c>
      <c r="H39" s="47" t="e">
        <f t="shared" si="2"/>
        <v>#DIV/0!</v>
      </c>
      <c r="I39" s="81"/>
    </row>
    <row r="40" spans="1:9" ht="63.75">
      <c r="A40" s="9" t="s">
        <v>145</v>
      </c>
      <c r="B40" s="54">
        <v>710</v>
      </c>
      <c r="C40" s="56"/>
      <c r="D40" s="57">
        <v>726.877</v>
      </c>
      <c r="E40" s="57">
        <v>803.7</v>
      </c>
      <c r="F40" s="57">
        <f t="shared" si="0"/>
        <v>-76.82300000000009</v>
      </c>
      <c r="G40" s="47">
        <f t="shared" si="1"/>
        <v>102.37704225352111</v>
      </c>
      <c r="H40" s="47" t="e">
        <f t="shared" si="2"/>
        <v>#DIV/0!</v>
      </c>
      <c r="I40" s="81"/>
    </row>
    <row r="41" spans="1:9" ht="63.75">
      <c r="A41" s="9" t="s">
        <v>199</v>
      </c>
      <c r="B41" s="54"/>
      <c r="C41" s="47"/>
      <c r="D41" s="57"/>
      <c r="E41" s="57"/>
      <c r="F41" s="57">
        <f t="shared" si="0"/>
        <v>0</v>
      </c>
      <c r="G41" s="47" t="e">
        <f t="shared" si="1"/>
        <v>#DIV/0!</v>
      </c>
      <c r="H41" s="47" t="e">
        <f t="shared" si="2"/>
        <v>#DIV/0!</v>
      </c>
      <c r="I41" s="5"/>
    </row>
    <row r="42" spans="1:9" ht="51">
      <c r="A42" s="9" t="s">
        <v>285</v>
      </c>
      <c r="B42" s="54">
        <v>317</v>
      </c>
      <c r="C42" s="47"/>
      <c r="D42" s="57">
        <v>319.348</v>
      </c>
      <c r="E42" s="57">
        <v>215.4</v>
      </c>
      <c r="F42" s="57">
        <f>D42-E42</f>
        <v>103.94800000000001</v>
      </c>
      <c r="G42" s="47">
        <f t="shared" si="1"/>
        <v>100.74069400630916</v>
      </c>
      <c r="H42" s="47" t="e">
        <f t="shared" si="2"/>
        <v>#DIV/0!</v>
      </c>
      <c r="I42" s="5"/>
    </row>
    <row r="43" spans="1:9" ht="51">
      <c r="A43" s="9" t="s">
        <v>286</v>
      </c>
      <c r="B43" s="54"/>
      <c r="C43" s="47"/>
      <c r="D43" s="57"/>
      <c r="E43" s="57">
        <v>5.6</v>
      </c>
      <c r="F43" s="57">
        <f>D43-E43</f>
        <v>-5.6</v>
      </c>
      <c r="G43" s="47" t="e">
        <f t="shared" si="1"/>
        <v>#DIV/0!</v>
      </c>
      <c r="H43" s="47" t="e">
        <f t="shared" si="2"/>
        <v>#DIV/0!</v>
      </c>
      <c r="I43" s="5"/>
    </row>
    <row r="44" spans="1:9" ht="51">
      <c r="A44" s="9" t="s">
        <v>251</v>
      </c>
      <c r="B44" s="54">
        <v>1131.6</v>
      </c>
      <c r="C44" s="47"/>
      <c r="D44" s="57">
        <v>1218.5</v>
      </c>
      <c r="E44" s="57">
        <v>1382.4</v>
      </c>
      <c r="F44" s="57">
        <f t="shared" si="0"/>
        <v>-163.9000000000001</v>
      </c>
      <c r="G44" s="47">
        <f t="shared" si="1"/>
        <v>107.67939201131142</v>
      </c>
      <c r="H44" s="47" t="e">
        <f t="shared" si="2"/>
        <v>#DIV/0!</v>
      </c>
      <c r="I44" s="5"/>
    </row>
    <row r="45" spans="1:9" ht="25.5">
      <c r="A45" s="9" t="s">
        <v>27</v>
      </c>
      <c r="B45" s="75">
        <v>21.8</v>
      </c>
      <c r="C45" s="54"/>
      <c r="D45" s="57">
        <v>26.965</v>
      </c>
      <c r="E45" s="57">
        <v>25.9</v>
      </c>
      <c r="F45" s="57">
        <f t="shared" si="0"/>
        <v>1.0650000000000013</v>
      </c>
      <c r="G45" s="47">
        <f t="shared" si="1"/>
        <v>123.69266055045871</v>
      </c>
      <c r="H45" s="47" t="e">
        <f t="shared" si="2"/>
        <v>#DIV/0!</v>
      </c>
      <c r="I45" s="5"/>
    </row>
    <row r="46" spans="1:9" ht="25.5">
      <c r="A46" s="9" t="s">
        <v>28</v>
      </c>
      <c r="B46" s="75"/>
      <c r="C46" s="54"/>
      <c r="D46" s="57">
        <v>0.821</v>
      </c>
      <c r="E46" s="57">
        <v>2.2</v>
      </c>
      <c r="F46" s="57">
        <f t="shared" si="0"/>
        <v>-1.3790000000000002</v>
      </c>
      <c r="G46" s="47" t="e">
        <f t="shared" si="1"/>
        <v>#DIV/0!</v>
      </c>
      <c r="H46" s="47" t="e">
        <f t="shared" si="2"/>
        <v>#DIV/0!</v>
      </c>
      <c r="I46" s="5"/>
    </row>
    <row r="47" spans="1:9" ht="25.5">
      <c r="A47" s="9" t="s">
        <v>29</v>
      </c>
      <c r="B47" s="75">
        <v>39</v>
      </c>
      <c r="C47" s="54"/>
      <c r="D47" s="57">
        <v>39.809</v>
      </c>
      <c r="E47" s="57">
        <v>66.2</v>
      </c>
      <c r="F47" s="57">
        <f t="shared" si="0"/>
        <v>-26.391000000000005</v>
      </c>
      <c r="G47" s="47">
        <f t="shared" si="1"/>
        <v>102.07435897435897</v>
      </c>
      <c r="H47" s="47" t="e">
        <f t="shared" si="2"/>
        <v>#DIV/0!</v>
      </c>
      <c r="I47" s="5"/>
    </row>
    <row r="48" spans="1:9" ht="25.5">
      <c r="A48" s="9" t="s">
        <v>30</v>
      </c>
      <c r="B48" s="75">
        <v>83.3</v>
      </c>
      <c r="C48" s="54"/>
      <c r="D48" s="57">
        <v>84.581</v>
      </c>
      <c r="E48" s="57">
        <v>91</v>
      </c>
      <c r="F48" s="57">
        <f t="shared" si="0"/>
        <v>-6.418999999999997</v>
      </c>
      <c r="G48" s="47">
        <f t="shared" si="1"/>
        <v>101.53781512605042</v>
      </c>
      <c r="H48" s="47" t="e">
        <f t="shared" si="2"/>
        <v>#DIV/0!</v>
      </c>
      <c r="I48" s="5"/>
    </row>
    <row r="49" spans="1:9" ht="38.25">
      <c r="A49" s="9" t="s">
        <v>139</v>
      </c>
      <c r="B49" s="75"/>
      <c r="C49" s="54"/>
      <c r="D49" s="57"/>
      <c r="E49" s="57"/>
      <c r="F49" s="57">
        <f t="shared" si="0"/>
        <v>0</v>
      </c>
      <c r="G49" s="47" t="e">
        <f t="shared" si="1"/>
        <v>#DIV/0!</v>
      </c>
      <c r="H49" s="47" t="e">
        <f t="shared" si="2"/>
        <v>#DIV/0!</v>
      </c>
      <c r="I49" s="5"/>
    </row>
    <row r="50" spans="1:9" ht="63.75">
      <c r="A50" s="9" t="s">
        <v>266</v>
      </c>
      <c r="B50" s="54"/>
      <c r="C50" s="47"/>
      <c r="D50" s="57"/>
      <c r="E50" s="57"/>
      <c r="F50" s="57">
        <f t="shared" si="0"/>
        <v>0</v>
      </c>
      <c r="G50" s="47" t="e">
        <f t="shared" si="1"/>
        <v>#DIV/0!</v>
      </c>
      <c r="H50" s="47" t="e">
        <f t="shared" si="2"/>
        <v>#DIV/0!</v>
      </c>
      <c r="I50" s="81"/>
    </row>
    <row r="51" spans="1:9" ht="76.5">
      <c r="A51" s="9" t="s">
        <v>267</v>
      </c>
      <c r="B51" s="54">
        <v>1460</v>
      </c>
      <c r="C51" s="54"/>
      <c r="D51" s="57">
        <v>1467.291</v>
      </c>
      <c r="E51" s="57">
        <v>2792.5</v>
      </c>
      <c r="F51" s="57">
        <f t="shared" si="0"/>
        <v>-1325.209</v>
      </c>
      <c r="G51" s="47">
        <f t="shared" si="1"/>
        <v>100.49938356164382</v>
      </c>
      <c r="H51" s="47" t="e">
        <f t="shared" si="2"/>
        <v>#DIV/0!</v>
      </c>
      <c r="I51" s="5"/>
    </row>
    <row r="52" spans="1:9" ht="76.5">
      <c r="A52" s="9" t="s">
        <v>51</v>
      </c>
      <c r="B52" s="54">
        <v>21.7</v>
      </c>
      <c r="C52" s="54"/>
      <c r="D52" s="57">
        <v>51.874</v>
      </c>
      <c r="E52" s="57">
        <v>76.8</v>
      </c>
      <c r="F52" s="57">
        <f t="shared" si="0"/>
        <v>-24.925999999999995</v>
      </c>
      <c r="G52" s="47">
        <f t="shared" si="1"/>
        <v>239.05069124423966</v>
      </c>
      <c r="H52" s="47" t="e">
        <f t="shared" si="2"/>
        <v>#DIV/0!</v>
      </c>
      <c r="I52" s="5"/>
    </row>
    <row r="53" spans="1:9" ht="51">
      <c r="A53" s="9" t="s">
        <v>440</v>
      </c>
      <c r="B53" s="54">
        <v>58.1</v>
      </c>
      <c r="C53" s="54"/>
      <c r="D53" s="57">
        <v>58.084</v>
      </c>
      <c r="E53" s="57">
        <v>63.1</v>
      </c>
      <c r="F53" s="57"/>
      <c r="G53" s="47">
        <f t="shared" si="1"/>
        <v>99.97246127366608</v>
      </c>
      <c r="H53" s="47" t="e">
        <f t="shared" si="2"/>
        <v>#DIV/0!</v>
      </c>
      <c r="I53" s="5"/>
    </row>
    <row r="54" spans="1:9" ht="38.25">
      <c r="A54" s="9" t="s">
        <v>25</v>
      </c>
      <c r="B54" s="54"/>
      <c r="C54" s="54"/>
      <c r="D54" s="57"/>
      <c r="E54" s="57">
        <v>157.3</v>
      </c>
      <c r="F54" s="57">
        <f t="shared" si="0"/>
        <v>-157.3</v>
      </c>
      <c r="G54" s="47" t="e">
        <f t="shared" si="1"/>
        <v>#DIV/0!</v>
      </c>
      <c r="H54" s="47" t="e">
        <f t="shared" si="2"/>
        <v>#DIV/0!</v>
      </c>
      <c r="I54" s="5"/>
    </row>
    <row r="55" spans="1:9" ht="51">
      <c r="A55" s="9" t="s">
        <v>146</v>
      </c>
      <c r="B55" s="54">
        <v>242</v>
      </c>
      <c r="C55" s="54"/>
      <c r="D55" s="57">
        <v>252.682</v>
      </c>
      <c r="E55" s="57">
        <v>11.3</v>
      </c>
      <c r="F55" s="57">
        <f t="shared" si="0"/>
        <v>241.38199999999998</v>
      </c>
      <c r="G55" s="47">
        <f t="shared" si="1"/>
        <v>104.41404958677684</v>
      </c>
      <c r="H55" s="47" t="e">
        <f t="shared" si="2"/>
        <v>#DIV/0!</v>
      </c>
      <c r="I55" s="5"/>
    </row>
    <row r="56" spans="1:9" s="15" customFormat="1" ht="51">
      <c r="A56" s="17" t="s">
        <v>130</v>
      </c>
      <c r="B56" s="74">
        <v>18</v>
      </c>
      <c r="C56" s="74"/>
      <c r="D56" s="57">
        <v>19.381</v>
      </c>
      <c r="E56" s="58">
        <v>0.6</v>
      </c>
      <c r="F56" s="57">
        <f t="shared" si="0"/>
        <v>18.781</v>
      </c>
      <c r="G56" s="47">
        <f t="shared" si="1"/>
        <v>107.67222222222222</v>
      </c>
      <c r="H56" s="47" t="e">
        <f t="shared" si="2"/>
        <v>#DIV/0!</v>
      </c>
      <c r="I56" s="16"/>
    </row>
    <row r="57" spans="1:9" ht="51">
      <c r="A57" s="9" t="s">
        <v>125</v>
      </c>
      <c r="B57" s="54">
        <v>1</v>
      </c>
      <c r="C57" s="54"/>
      <c r="D57" s="57">
        <v>0.3</v>
      </c>
      <c r="E57" s="57">
        <v>12.5</v>
      </c>
      <c r="F57" s="57">
        <f t="shared" si="0"/>
        <v>-12.2</v>
      </c>
      <c r="G57" s="47">
        <f t="shared" si="1"/>
        <v>30</v>
      </c>
      <c r="H57" s="47" t="e">
        <f t="shared" si="2"/>
        <v>#DIV/0!</v>
      </c>
      <c r="I57" s="5"/>
    </row>
    <row r="58" spans="1:9" ht="51">
      <c r="A58" s="9" t="s">
        <v>123</v>
      </c>
      <c r="B58" s="54">
        <v>30</v>
      </c>
      <c r="C58" s="54"/>
      <c r="D58" s="57">
        <v>30</v>
      </c>
      <c r="E58" s="57">
        <v>12</v>
      </c>
      <c r="F58" s="57">
        <f t="shared" si="0"/>
        <v>18</v>
      </c>
      <c r="G58" s="47">
        <f t="shared" si="1"/>
        <v>100</v>
      </c>
      <c r="H58" s="47" t="e">
        <f t="shared" si="2"/>
        <v>#DIV/0!</v>
      </c>
      <c r="I58" s="5"/>
    </row>
    <row r="59" spans="1:9" ht="63.75" hidden="1">
      <c r="A59" s="9" t="s">
        <v>122</v>
      </c>
      <c r="B59" s="54"/>
      <c r="C59" s="54"/>
      <c r="D59" s="57"/>
      <c r="E59" s="57"/>
      <c r="F59" s="57">
        <f>D59-E59</f>
        <v>0</v>
      </c>
      <c r="G59" s="47" t="e">
        <f t="shared" si="1"/>
        <v>#DIV/0!</v>
      </c>
      <c r="H59" s="47" t="e">
        <f t="shared" si="2"/>
        <v>#DIV/0!</v>
      </c>
      <c r="I59" s="5"/>
    </row>
    <row r="60" spans="1:9" ht="51" hidden="1">
      <c r="A60" s="9" t="s">
        <v>175</v>
      </c>
      <c r="B60" s="54"/>
      <c r="C60" s="54"/>
      <c r="D60" s="57"/>
      <c r="E60" s="57"/>
      <c r="F60" s="57">
        <f>D60-E60</f>
        <v>0</v>
      </c>
      <c r="G60" s="47" t="e">
        <f t="shared" si="1"/>
        <v>#DIV/0!</v>
      </c>
      <c r="H60" s="47" t="e">
        <f t="shared" si="2"/>
        <v>#DIV/0!</v>
      </c>
      <c r="I60" s="5"/>
    </row>
    <row r="61" spans="1:9" ht="25.5" hidden="1">
      <c r="A61" s="9" t="s">
        <v>254</v>
      </c>
      <c r="B61" s="54"/>
      <c r="C61" s="54"/>
      <c r="D61" s="57"/>
      <c r="E61" s="57"/>
      <c r="F61" s="57">
        <f>D61-E61</f>
        <v>0</v>
      </c>
      <c r="G61" s="47" t="e">
        <f t="shared" si="1"/>
        <v>#DIV/0!</v>
      </c>
      <c r="H61" s="47" t="e">
        <f t="shared" si="2"/>
        <v>#DIV/0!</v>
      </c>
      <c r="I61" s="5"/>
    </row>
    <row r="62" spans="1:9" ht="51">
      <c r="A62" s="9" t="s">
        <v>284</v>
      </c>
      <c r="B62" s="54">
        <v>15</v>
      </c>
      <c r="C62" s="54"/>
      <c r="D62" s="57">
        <v>10</v>
      </c>
      <c r="E62" s="57"/>
      <c r="F62" s="57"/>
      <c r="G62" s="47">
        <f t="shared" si="1"/>
        <v>66.66666666666666</v>
      </c>
      <c r="H62" s="47" t="e">
        <f t="shared" si="2"/>
        <v>#DIV/0!</v>
      </c>
      <c r="I62" s="5"/>
    </row>
    <row r="63" spans="1:9" ht="51">
      <c r="A63" s="9" t="s">
        <v>416</v>
      </c>
      <c r="B63" s="54"/>
      <c r="C63" s="54"/>
      <c r="D63" s="57">
        <v>5</v>
      </c>
      <c r="E63" s="57"/>
      <c r="F63" s="57">
        <f>D63-E63</f>
        <v>5</v>
      </c>
      <c r="G63" s="47" t="e">
        <f t="shared" si="1"/>
        <v>#DIV/0!</v>
      </c>
      <c r="H63" s="47" t="e">
        <f t="shared" si="2"/>
        <v>#DIV/0!</v>
      </c>
      <c r="I63" s="5"/>
    </row>
    <row r="64" spans="1:9" ht="25.5">
      <c r="A64" s="9" t="s">
        <v>272</v>
      </c>
      <c r="B64" s="54">
        <v>8</v>
      </c>
      <c r="C64" s="54"/>
      <c r="D64" s="57">
        <v>8</v>
      </c>
      <c r="E64" s="57">
        <v>95</v>
      </c>
      <c r="F64" s="57">
        <f t="shared" si="0"/>
        <v>-87</v>
      </c>
      <c r="G64" s="47">
        <f t="shared" si="1"/>
        <v>100</v>
      </c>
      <c r="H64" s="47" t="e">
        <f t="shared" si="2"/>
        <v>#DIV/0!</v>
      </c>
      <c r="I64" s="5"/>
    </row>
    <row r="65" spans="1:9" ht="25.5">
      <c r="A65" s="9" t="s">
        <v>205</v>
      </c>
      <c r="B65" s="54"/>
      <c r="C65" s="54"/>
      <c r="D65" s="57"/>
      <c r="E65" s="57">
        <v>5</v>
      </c>
      <c r="F65" s="57">
        <f t="shared" si="0"/>
        <v>-5</v>
      </c>
      <c r="G65" s="47" t="e">
        <f t="shared" si="1"/>
        <v>#DIV/0!</v>
      </c>
      <c r="H65" s="47" t="e">
        <f t="shared" si="2"/>
        <v>#DIV/0!</v>
      </c>
      <c r="I65" s="5"/>
    </row>
    <row r="66" spans="1:9" ht="51">
      <c r="A66" s="9" t="s">
        <v>295</v>
      </c>
      <c r="B66" s="54"/>
      <c r="C66" s="54"/>
      <c r="D66" s="57"/>
      <c r="E66" s="57"/>
      <c r="F66" s="57">
        <f>D66-E66</f>
        <v>0</v>
      </c>
      <c r="G66" s="47" t="e">
        <f t="shared" si="1"/>
        <v>#DIV/0!</v>
      </c>
      <c r="H66" s="47" t="e">
        <f t="shared" si="2"/>
        <v>#DIV/0!</v>
      </c>
      <c r="I66" s="22"/>
    </row>
    <row r="67" spans="1:9" ht="51">
      <c r="A67" s="9" t="s">
        <v>288</v>
      </c>
      <c r="B67" s="54">
        <v>1</v>
      </c>
      <c r="C67" s="54"/>
      <c r="D67" s="57">
        <v>0.5</v>
      </c>
      <c r="E67" s="57">
        <v>1.5</v>
      </c>
      <c r="F67" s="57">
        <f>D67-E67</f>
        <v>-1</v>
      </c>
      <c r="G67" s="47">
        <f t="shared" si="1"/>
        <v>50</v>
      </c>
      <c r="H67" s="47" t="e">
        <f t="shared" si="2"/>
        <v>#DIV/0!</v>
      </c>
      <c r="I67" s="22"/>
    </row>
    <row r="68" spans="1:9" ht="38.25">
      <c r="A68" s="9" t="s">
        <v>48</v>
      </c>
      <c r="B68" s="54"/>
      <c r="C68" s="54"/>
      <c r="D68" s="57"/>
      <c r="E68" s="57"/>
      <c r="F68" s="57">
        <f t="shared" si="0"/>
        <v>0</v>
      </c>
      <c r="G68" s="47" t="e">
        <f t="shared" si="1"/>
        <v>#DIV/0!</v>
      </c>
      <c r="H68" s="47" t="e">
        <f t="shared" si="2"/>
        <v>#DIV/0!</v>
      </c>
      <c r="I68" s="22"/>
    </row>
    <row r="69" spans="1:9" ht="38.25">
      <c r="A69" s="9" t="s">
        <v>124</v>
      </c>
      <c r="B69" s="54">
        <v>182</v>
      </c>
      <c r="C69" s="54"/>
      <c r="D69" s="57">
        <v>182.25</v>
      </c>
      <c r="E69" s="57">
        <v>229.5</v>
      </c>
      <c r="F69" s="57">
        <f t="shared" si="0"/>
        <v>-47.25</v>
      </c>
      <c r="G69" s="47">
        <f t="shared" si="1"/>
        <v>100.13736263736264</v>
      </c>
      <c r="H69" s="47" t="e">
        <f t="shared" si="2"/>
        <v>#DIV/0!</v>
      </c>
      <c r="I69" s="5"/>
    </row>
    <row r="70" spans="1:9" ht="51">
      <c r="A70" s="9" t="s">
        <v>270</v>
      </c>
      <c r="B70" s="54"/>
      <c r="C70" s="54"/>
      <c r="D70" s="57"/>
      <c r="E70" s="57"/>
      <c r="F70" s="57">
        <f t="shared" si="0"/>
        <v>0</v>
      </c>
      <c r="G70" s="47" t="e">
        <f t="shared" si="1"/>
        <v>#DIV/0!</v>
      </c>
      <c r="H70" s="47" t="e">
        <f t="shared" si="2"/>
        <v>#DIV/0!</v>
      </c>
      <c r="I70" s="5"/>
    </row>
    <row r="71" spans="1:9" ht="51">
      <c r="A71" s="9" t="s">
        <v>397</v>
      </c>
      <c r="B71" s="54"/>
      <c r="C71" s="54"/>
      <c r="D71" s="57">
        <v>3</v>
      </c>
      <c r="E71" s="57"/>
      <c r="F71" s="57">
        <f>D71-E71</f>
        <v>3</v>
      </c>
      <c r="G71" s="47" t="e">
        <f t="shared" si="1"/>
        <v>#DIV/0!</v>
      </c>
      <c r="H71" s="47" t="e">
        <f t="shared" si="2"/>
        <v>#DIV/0!</v>
      </c>
      <c r="I71" s="5"/>
    </row>
    <row r="72" spans="1:9" ht="51">
      <c r="A72" s="9" t="s">
        <v>448</v>
      </c>
      <c r="B72" s="54">
        <v>0.2</v>
      </c>
      <c r="C72" s="54"/>
      <c r="D72" s="57">
        <v>0.205</v>
      </c>
      <c r="E72" s="57"/>
      <c r="F72" s="57"/>
      <c r="G72" s="47">
        <f t="shared" si="1"/>
        <v>102.49999999999999</v>
      </c>
      <c r="H72" s="47" t="e">
        <f t="shared" si="2"/>
        <v>#DIV/0!</v>
      </c>
      <c r="I72" s="5"/>
    </row>
    <row r="73" spans="1:9" ht="51">
      <c r="A73" s="9" t="s">
        <v>11</v>
      </c>
      <c r="B73" s="54">
        <v>1</v>
      </c>
      <c r="C73" s="54"/>
      <c r="D73" s="57">
        <v>4.67</v>
      </c>
      <c r="E73" s="57">
        <v>0.7</v>
      </c>
      <c r="F73" s="57">
        <f t="shared" si="0"/>
        <v>3.9699999999999998</v>
      </c>
      <c r="G73" s="47">
        <f t="shared" si="1"/>
        <v>467</v>
      </c>
      <c r="H73" s="47" t="e">
        <f t="shared" si="2"/>
        <v>#DIV/0!</v>
      </c>
      <c r="I73" s="5"/>
    </row>
    <row r="74" spans="1:9" ht="38.25">
      <c r="A74" s="9" t="s">
        <v>271</v>
      </c>
      <c r="B74" s="54">
        <v>21</v>
      </c>
      <c r="C74" s="54"/>
      <c r="D74" s="57">
        <v>6</v>
      </c>
      <c r="E74" s="57">
        <v>24.7</v>
      </c>
      <c r="F74" s="57">
        <f t="shared" si="0"/>
        <v>-18.7</v>
      </c>
      <c r="G74" s="47">
        <f t="shared" si="1"/>
        <v>28.57142857142857</v>
      </c>
      <c r="H74" s="47" t="e">
        <f t="shared" si="2"/>
        <v>#DIV/0!</v>
      </c>
      <c r="I74" s="5"/>
    </row>
    <row r="75" spans="1:9" ht="38.25">
      <c r="A75" s="9" t="s">
        <v>434</v>
      </c>
      <c r="B75" s="54">
        <v>736.2</v>
      </c>
      <c r="C75" s="54"/>
      <c r="D75" s="57">
        <v>820.823</v>
      </c>
      <c r="E75" s="57"/>
      <c r="F75" s="57">
        <f>D75-E75</f>
        <v>820.823</v>
      </c>
      <c r="G75" s="47">
        <f aca="true" t="shared" si="3" ref="G75:G95">D75/B75*100</f>
        <v>111.49456669383319</v>
      </c>
      <c r="H75" s="47" t="e">
        <f aca="true" t="shared" si="4" ref="H75:H95">D75/C75*100</f>
        <v>#DIV/0!</v>
      </c>
      <c r="I75" s="5"/>
    </row>
    <row r="76" spans="1:9" ht="63.75">
      <c r="A76" s="9" t="s">
        <v>418</v>
      </c>
      <c r="B76" s="54">
        <v>880</v>
      </c>
      <c r="C76" s="54"/>
      <c r="D76" s="57">
        <v>1162.766</v>
      </c>
      <c r="E76" s="57">
        <v>446.8</v>
      </c>
      <c r="F76" s="57">
        <f>D76-E76</f>
        <v>715.9660000000001</v>
      </c>
      <c r="G76" s="47">
        <f t="shared" si="3"/>
        <v>132.13250000000002</v>
      </c>
      <c r="H76" s="47" t="e">
        <f t="shared" si="4"/>
        <v>#DIV/0!</v>
      </c>
      <c r="I76" s="5"/>
    </row>
    <row r="77" spans="1:9" ht="25.5">
      <c r="A77" s="9" t="s">
        <v>166</v>
      </c>
      <c r="B77" s="54"/>
      <c r="C77" s="54"/>
      <c r="D77" s="57"/>
      <c r="E77" s="57"/>
      <c r="F77" s="57">
        <f t="shared" si="0"/>
        <v>0</v>
      </c>
      <c r="G77" s="47" t="e">
        <f t="shared" si="3"/>
        <v>#DIV/0!</v>
      </c>
      <c r="H77" s="47" t="e">
        <f t="shared" si="4"/>
        <v>#DIV/0!</v>
      </c>
      <c r="I77" s="5"/>
    </row>
    <row r="78" spans="1:9" ht="25.5">
      <c r="A78" s="9" t="s">
        <v>204</v>
      </c>
      <c r="B78" s="54">
        <v>150</v>
      </c>
      <c r="C78" s="54"/>
      <c r="D78" s="57">
        <v>175.003</v>
      </c>
      <c r="E78" s="57">
        <v>135.5</v>
      </c>
      <c r="F78" s="57">
        <f t="shared" si="0"/>
        <v>39.502999999999986</v>
      </c>
      <c r="G78" s="47">
        <f t="shared" si="3"/>
        <v>116.66866666666667</v>
      </c>
      <c r="H78" s="47" t="e">
        <f t="shared" si="4"/>
        <v>#DIV/0!</v>
      </c>
      <c r="I78" s="5"/>
    </row>
    <row r="79" spans="1:9" ht="51">
      <c r="A79" s="9" t="s">
        <v>292</v>
      </c>
      <c r="B79" s="54"/>
      <c r="C79" s="54"/>
      <c r="D79" s="57">
        <v>3</v>
      </c>
      <c r="E79" s="57">
        <v>9</v>
      </c>
      <c r="F79" s="57">
        <f t="shared" si="0"/>
        <v>-6</v>
      </c>
      <c r="G79" s="47" t="e">
        <f t="shared" si="3"/>
        <v>#DIV/0!</v>
      </c>
      <c r="H79" s="47" t="e">
        <f t="shared" si="4"/>
        <v>#DIV/0!</v>
      </c>
      <c r="I79" s="5"/>
    </row>
    <row r="80" spans="1:9" ht="38.25">
      <c r="A80" s="9" t="s">
        <v>47</v>
      </c>
      <c r="B80" s="54"/>
      <c r="C80" s="54"/>
      <c r="D80" s="57"/>
      <c r="E80" s="57"/>
      <c r="F80" s="57">
        <f t="shared" si="0"/>
        <v>0</v>
      </c>
      <c r="G80" s="47" t="e">
        <f t="shared" si="3"/>
        <v>#DIV/0!</v>
      </c>
      <c r="H80" s="47" t="e">
        <f t="shared" si="4"/>
        <v>#DIV/0!</v>
      </c>
      <c r="I80" s="81"/>
    </row>
    <row r="81" spans="1:9" ht="25.5">
      <c r="A81" s="9" t="s">
        <v>131</v>
      </c>
      <c r="B81" s="54"/>
      <c r="C81" s="54"/>
      <c r="D81" s="57">
        <v>3.37</v>
      </c>
      <c r="E81" s="57"/>
      <c r="F81" s="57">
        <f t="shared" si="0"/>
        <v>3.37</v>
      </c>
      <c r="G81" s="47" t="e">
        <f t="shared" si="3"/>
        <v>#DIV/0!</v>
      </c>
      <c r="H81" s="47" t="e">
        <f t="shared" si="4"/>
        <v>#DIV/0!</v>
      </c>
      <c r="I81" s="5"/>
    </row>
    <row r="82" spans="1:9" ht="38.25">
      <c r="A82" s="9" t="s">
        <v>138</v>
      </c>
      <c r="B82" s="54">
        <v>5</v>
      </c>
      <c r="C82" s="54"/>
      <c r="D82" s="57">
        <v>7.5</v>
      </c>
      <c r="E82" s="57">
        <v>15.2</v>
      </c>
      <c r="F82" s="57">
        <f t="shared" si="0"/>
        <v>-7.699999999999999</v>
      </c>
      <c r="G82" s="47">
        <f t="shared" si="3"/>
        <v>150</v>
      </c>
      <c r="H82" s="47" t="e">
        <f t="shared" si="4"/>
        <v>#DIV/0!</v>
      </c>
      <c r="I82" s="81"/>
    </row>
    <row r="83" spans="1:9" ht="38.25">
      <c r="A83" s="9" t="s">
        <v>242</v>
      </c>
      <c r="B83" s="54"/>
      <c r="C83" s="54"/>
      <c r="D83" s="57"/>
      <c r="E83" s="57"/>
      <c r="F83" s="57">
        <f t="shared" si="0"/>
        <v>0</v>
      </c>
      <c r="G83" s="47" t="e">
        <f t="shared" si="3"/>
        <v>#DIV/0!</v>
      </c>
      <c r="H83" s="47" t="e">
        <f t="shared" si="4"/>
        <v>#DIV/0!</v>
      </c>
      <c r="I83" s="5"/>
    </row>
    <row r="84" spans="1:9" ht="38.25">
      <c r="A84" s="9" t="s">
        <v>171</v>
      </c>
      <c r="B84" s="54"/>
      <c r="C84" s="54"/>
      <c r="D84" s="57"/>
      <c r="E84" s="57"/>
      <c r="F84" s="57">
        <f t="shared" si="0"/>
        <v>0</v>
      </c>
      <c r="G84" s="47" t="e">
        <f t="shared" si="3"/>
        <v>#DIV/0!</v>
      </c>
      <c r="H84" s="47" t="e">
        <f t="shared" si="4"/>
        <v>#DIV/0!</v>
      </c>
      <c r="I84" s="5"/>
    </row>
    <row r="85" spans="1:9" ht="38.25">
      <c r="A85" s="9" t="s">
        <v>92</v>
      </c>
      <c r="B85" s="54">
        <v>103</v>
      </c>
      <c r="C85" s="54"/>
      <c r="D85" s="57">
        <v>367.077</v>
      </c>
      <c r="E85" s="57">
        <v>89.3</v>
      </c>
      <c r="F85" s="57">
        <f t="shared" si="0"/>
        <v>277.777</v>
      </c>
      <c r="G85" s="47">
        <f t="shared" si="3"/>
        <v>356.38543689320386</v>
      </c>
      <c r="H85" s="47" t="e">
        <f t="shared" si="4"/>
        <v>#DIV/0!</v>
      </c>
      <c r="I85" s="5"/>
    </row>
    <row r="86" spans="1:9" ht="38.25">
      <c r="A86" s="9" t="s">
        <v>93</v>
      </c>
      <c r="B86" s="54"/>
      <c r="C86" s="54"/>
      <c r="D86" s="57"/>
      <c r="E86" s="57"/>
      <c r="F86" s="57">
        <f t="shared" si="0"/>
        <v>0</v>
      </c>
      <c r="G86" s="47" t="e">
        <f t="shared" si="3"/>
        <v>#DIV/0!</v>
      </c>
      <c r="H86" s="47" t="e">
        <f t="shared" si="4"/>
        <v>#DIV/0!</v>
      </c>
      <c r="I86" s="5"/>
    </row>
    <row r="87" spans="1:9" ht="38.25">
      <c r="A87" s="9" t="s">
        <v>265</v>
      </c>
      <c r="B87" s="54"/>
      <c r="C87" s="54"/>
      <c r="D87" s="57">
        <v>1</v>
      </c>
      <c r="E87" s="57"/>
      <c r="F87" s="57">
        <f aca="true" t="shared" si="5" ref="F87:F95">D87-E87</f>
        <v>1</v>
      </c>
      <c r="G87" s="47" t="e">
        <f t="shared" si="3"/>
        <v>#DIV/0!</v>
      </c>
      <c r="H87" s="47" t="e">
        <f t="shared" si="4"/>
        <v>#DIV/0!</v>
      </c>
      <c r="I87" s="5"/>
    </row>
    <row r="88" spans="1:9" ht="38.25">
      <c r="A88" s="9" t="s">
        <v>94</v>
      </c>
      <c r="B88" s="54">
        <v>2</v>
      </c>
      <c r="C88" s="54"/>
      <c r="D88" s="57">
        <v>1.9</v>
      </c>
      <c r="E88" s="57">
        <v>2</v>
      </c>
      <c r="F88" s="57">
        <f t="shared" si="5"/>
        <v>-0.10000000000000009</v>
      </c>
      <c r="G88" s="47">
        <f t="shared" si="3"/>
        <v>95</v>
      </c>
      <c r="H88" s="47" t="e">
        <f t="shared" si="4"/>
        <v>#DIV/0!</v>
      </c>
      <c r="I88" s="5"/>
    </row>
    <row r="89" spans="1:9" ht="38.25">
      <c r="A89" s="9" t="s">
        <v>36</v>
      </c>
      <c r="B89" s="54"/>
      <c r="C89" s="54"/>
      <c r="D89" s="57"/>
      <c r="E89" s="57"/>
      <c r="F89" s="57">
        <f t="shared" si="5"/>
        <v>0</v>
      </c>
      <c r="G89" s="47" t="e">
        <f t="shared" si="3"/>
        <v>#DIV/0!</v>
      </c>
      <c r="H89" s="47" t="e">
        <f t="shared" si="4"/>
        <v>#DIV/0!</v>
      </c>
      <c r="I89" s="5"/>
    </row>
    <row r="90" spans="1:8" ht="51">
      <c r="A90" s="9" t="s">
        <v>198</v>
      </c>
      <c r="B90" s="47"/>
      <c r="C90" s="56"/>
      <c r="D90" s="47"/>
      <c r="E90" s="47"/>
      <c r="F90" s="57">
        <f t="shared" si="5"/>
        <v>0</v>
      </c>
      <c r="G90" s="47" t="e">
        <f t="shared" si="3"/>
        <v>#DIV/0!</v>
      </c>
      <c r="H90" s="47" t="e">
        <f t="shared" si="4"/>
        <v>#DIV/0!</v>
      </c>
    </row>
    <row r="91" spans="1:10" ht="38.25">
      <c r="A91" s="9" t="s">
        <v>95</v>
      </c>
      <c r="B91" s="54">
        <v>45</v>
      </c>
      <c r="C91" s="54"/>
      <c r="D91" s="57">
        <v>38.858</v>
      </c>
      <c r="E91" s="57">
        <v>61.4</v>
      </c>
      <c r="F91" s="57">
        <f t="shared" si="5"/>
        <v>-22.542</v>
      </c>
      <c r="G91" s="47">
        <f t="shared" si="3"/>
        <v>86.3511111111111</v>
      </c>
      <c r="H91" s="47" t="e">
        <f t="shared" si="4"/>
        <v>#DIV/0!</v>
      </c>
      <c r="I91" s="81"/>
      <c r="J91" s="92"/>
    </row>
    <row r="92" spans="1:9" ht="25.5">
      <c r="A92" s="9" t="s">
        <v>180</v>
      </c>
      <c r="B92" s="54"/>
      <c r="C92" s="54"/>
      <c r="D92" s="57"/>
      <c r="E92" s="57"/>
      <c r="F92" s="57">
        <f t="shared" si="5"/>
        <v>0</v>
      </c>
      <c r="G92" s="47" t="e">
        <f t="shared" si="3"/>
        <v>#DIV/0!</v>
      </c>
      <c r="H92" s="47" t="e">
        <f t="shared" si="4"/>
        <v>#DIV/0!</v>
      </c>
      <c r="I92" s="5"/>
    </row>
    <row r="93" spans="1:9" ht="25.5">
      <c r="A93" s="9" t="s">
        <v>291</v>
      </c>
      <c r="B93" s="54"/>
      <c r="C93" s="54"/>
      <c r="D93" s="57">
        <v>1.416</v>
      </c>
      <c r="E93" s="57"/>
      <c r="F93" s="57">
        <f t="shared" si="5"/>
        <v>1.416</v>
      </c>
      <c r="G93" s="47" t="e">
        <f t="shared" si="3"/>
        <v>#DIV/0!</v>
      </c>
      <c r="H93" s="47" t="e">
        <f t="shared" si="4"/>
        <v>#DIV/0!</v>
      </c>
      <c r="I93" s="5"/>
    </row>
    <row r="94" spans="1:9" ht="25.5">
      <c r="A94" s="9" t="s">
        <v>69</v>
      </c>
      <c r="B94" s="54"/>
      <c r="C94" s="54"/>
      <c r="D94" s="57"/>
      <c r="E94" s="57"/>
      <c r="F94" s="57">
        <f t="shared" si="5"/>
        <v>0</v>
      </c>
      <c r="G94" s="47" t="e">
        <f t="shared" si="3"/>
        <v>#DIV/0!</v>
      </c>
      <c r="H94" s="47" t="e">
        <f t="shared" si="4"/>
        <v>#DIV/0!</v>
      </c>
      <c r="I94" s="5"/>
    </row>
    <row r="95" spans="1:9" ht="25.5">
      <c r="A95" s="9" t="s">
        <v>179</v>
      </c>
      <c r="B95" s="54"/>
      <c r="C95" s="54"/>
      <c r="D95" s="57">
        <v>0.01</v>
      </c>
      <c r="E95" s="57"/>
      <c r="F95" s="57">
        <f t="shared" si="5"/>
        <v>0.01</v>
      </c>
      <c r="G95" s="47" t="e">
        <f t="shared" si="3"/>
        <v>#DIV/0!</v>
      </c>
      <c r="H95" s="47" t="e">
        <f t="shared" si="4"/>
        <v>#DIV/0!</v>
      </c>
      <c r="I95" s="5"/>
    </row>
    <row r="96" spans="1:9" ht="25.5" hidden="1">
      <c r="A96" s="9" t="s">
        <v>223</v>
      </c>
      <c r="B96" s="47"/>
      <c r="C96" s="47"/>
      <c r="D96" s="57"/>
      <c r="E96" s="57"/>
      <c r="F96" s="57">
        <f>D96-E96</f>
        <v>0</v>
      </c>
      <c r="G96" s="47" t="e">
        <f>D96/B96*100</f>
        <v>#DIV/0!</v>
      </c>
      <c r="H96" s="47" t="e">
        <f>D96/C96*100</f>
        <v>#DIV/0!</v>
      </c>
      <c r="I96" s="5"/>
    </row>
    <row r="97" spans="1:9" ht="15">
      <c r="A97" s="11" t="s">
        <v>105</v>
      </c>
      <c r="B97" s="49">
        <f>SUM(B10:B96)</f>
        <v>48988.6</v>
      </c>
      <c r="C97" s="49">
        <f>SUM(C10:C96)</f>
        <v>0</v>
      </c>
      <c r="D97" s="49">
        <f>SUM(D10:D96)</f>
        <v>51575.00400000001</v>
      </c>
      <c r="E97" s="49">
        <f>SUM(E10:E96)</f>
        <v>45570.49999999999</v>
      </c>
      <c r="F97" s="59">
        <f aca="true" t="shared" si="6" ref="F97:F107">D97-E97</f>
        <v>6004.504000000015</v>
      </c>
      <c r="G97" s="49">
        <f>D97/B97*100</f>
        <v>105.27960382619632</v>
      </c>
      <c r="H97" s="49" t="e">
        <f>D97/C97*100</f>
        <v>#DIV/0!</v>
      </c>
      <c r="I97" s="14"/>
    </row>
    <row r="98" spans="1:9" ht="38.25">
      <c r="A98" s="9" t="s">
        <v>276</v>
      </c>
      <c r="B98" s="54">
        <v>992.2</v>
      </c>
      <c r="C98" s="47"/>
      <c r="D98" s="47">
        <v>1018.26</v>
      </c>
      <c r="E98" s="47">
        <v>978.2</v>
      </c>
      <c r="F98" s="57">
        <f t="shared" si="6"/>
        <v>40.059999999999945</v>
      </c>
      <c r="G98" s="47">
        <f>D98/B98*100</f>
        <v>102.62648659544446</v>
      </c>
      <c r="H98" s="47" t="e">
        <f>D98/C98*100</f>
        <v>#DIV/0!</v>
      </c>
      <c r="I98" s="80"/>
    </row>
    <row r="99" spans="1:9" ht="38.25">
      <c r="A99" s="9" t="s">
        <v>31</v>
      </c>
      <c r="B99" s="54">
        <v>11794.4</v>
      </c>
      <c r="C99" s="47"/>
      <c r="D99" s="47">
        <v>11769.097</v>
      </c>
      <c r="E99" s="47">
        <v>13533.9</v>
      </c>
      <c r="F99" s="57">
        <f t="shared" si="6"/>
        <v>-1764.8029999999999</v>
      </c>
      <c r="G99" s="47">
        <f aca="true" t="shared" si="7" ref="G99:G105">D99/B99*100</f>
        <v>99.78546598385675</v>
      </c>
      <c r="H99" s="47" t="e">
        <f aca="true" t="shared" si="8" ref="H99:H105">D99/C99*100</f>
        <v>#DIV/0!</v>
      </c>
      <c r="I99" s="5"/>
    </row>
    <row r="100" spans="1:9" ht="38.25">
      <c r="A100" s="9" t="s">
        <v>152</v>
      </c>
      <c r="B100" s="54">
        <v>27.8</v>
      </c>
      <c r="C100" s="47"/>
      <c r="D100" s="47">
        <v>28.495</v>
      </c>
      <c r="E100" s="47">
        <v>27.7</v>
      </c>
      <c r="F100" s="72">
        <f t="shared" si="6"/>
        <v>0.7950000000000017</v>
      </c>
      <c r="G100" s="47">
        <f t="shared" si="7"/>
        <v>102.49999999999999</v>
      </c>
      <c r="H100" s="47" t="e">
        <f t="shared" si="8"/>
        <v>#DIV/0!</v>
      </c>
      <c r="I100" s="5"/>
    </row>
    <row r="101" spans="1:9" ht="38.25">
      <c r="A101" s="9" t="s">
        <v>26</v>
      </c>
      <c r="B101" s="54">
        <v>37.8</v>
      </c>
      <c r="C101" s="47"/>
      <c r="D101" s="47">
        <v>37.88</v>
      </c>
      <c r="E101" s="60">
        <v>34.3</v>
      </c>
      <c r="F101" s="57">
        <f>D101-E101</f>
        <v>3.5800000000000054</v>
      </c>
      <c r="G101" s="47">
        <f t="shared" si="7"/>
        <v>100.21164021164022</v>
      </c>
      <c r="H101" s="47" t="e">
        <f t="shared" si="8"/>
        <v>#DIV/0!</v>
      </c>
      <c r="I101" s="5"/>
    </row>
    <row r="102" spans="1:9" ht="38.25">
      <c r="A102" s="9" t="s">
        <v>297</v>
      </c>
      <c r="B102" s="54">
        <v>11.7</v>
      </c>
      <c r="C102" s="47"/>
      <c r="D102" s="47">
        <v>12.457</v>
      </c>
      <c r="E102" s="60">
        <v>9</v>
      </c>
      <c r="F102" s="57">
        <f>D102-E102</f>
        <v>3.4570000000000007</v>
      </c>
      <c r="G102" s="47">
        <f t="shared" si="7"/>
        <v>106.47008547008548</v>
      </c>
      <c r="H102" s="47" t="e">
        <f t="shared" si="8"/>
        <v>#DIV/0!</v>
      </c>
      <c r="I102" s="5"/>
    </row>
    <row r="103" spans="1:9" ht="38.25">
      <c r="A103" s="9" t="s">
        <v>277</v>
      </c>
      <c r="B103" s="54">
        <v>910.4</v>
      </c>
      <c r="C103" s="47"/>
      <c r="D103" s="47">
        <v>981.784</v>
      </c>
      <c r="E103" s="47">
        <v>915.9</v>
      </c>
      <c r="F103" s="72">
        <f t="shared" si="6"/>
        <v>65.88400000000001</v>
      </c>
      <c r="G103" s="47">
        <f t="shared" si="7"/>
        <v>107.84094903339192</v>
      </c>
      <c r="H103" s="47" t="e">
        <f t="shared" si="8"/>
        <v>#DIV/0!</v>
      </c>
      <c r="I103" s="5"/>
    </row>
    <row r="104" spans="1:9" ht="25.5">
      <c r="A104" s="9" t="s">
        <v>398</v>
      </c>
      <c r="B104" s="54">
        <v>4</v>
      </c>
      <c r="C104" s="47"/>
      <c r="D104" s="47">
        <v>4</v>
      </c>
      <c r="E104" s="60"/>
      <c r="F104" s="72">
        <f t="shared" si="6"/>
        <v>4</v>
      </c>
      <c r="G104" s="47">
        <f t="shared" si="7"/>
        <v>100</v>
      </c>
      <c r="H104" s="47" t="e">
        <f t="shared" si="8"/>
        <v>#DIV/0!</v>
      </c>
      <c r="I104" s="80"/>
    </row>
    <row r="105" spans="1:9" ht="25.5">
      <c r="A105" s="9" t="s">
        <v>120</v>
      </c>
      <c r="B105" s="54">
        <v>117.061</v>
      </c>
      <c r="C105" s="47"/>
      <c r="D105" s="47">
        <v>126.7</v>
      </c>
      <c r="E105" s="60"/>
      <c r="F105" s="72">
        <f t="shared" si="6"/>
        <v>126.7</v>
      </c>
      <c r="G105" s="47">
        <f t="shared" si="7"/>
        <v>108.23416851043473</v>
      </c>
      <c r="H105" s="47" t="e">
        <f t="shared" si="8"/>
        <v>#DIV/0!</v>
      </c>
      <c r="I105" s="5"/>
    </row>
    <row r="106" spans="1:9" ht="15">
      <c r="A106" s="11" t="s">
        <v>106</v>
      </c>
      <c r="B106" s="49">
        <f>SUM(B98:B105)</f>
        <v>13895.360999999999</v>
      </c>
      <c r="C106" s="49">
        <f>SUM(C98:C105)</f>
        <v>0</v>
      </c>
      <c r="D106" s="49">
        <f>SUM(D98:D105)</f>
        <v>13978.673</v>
      </c>
      <c r="E106" s="49">
        <f>SUM(E98:E105)</f>
        <v>15499</v>
      </c>
      <c r="F106" s="59">
        <f t="shared" si="6"/>
        <v>-1520.3269999999993</v>
      </c>
      <c r="G106" s="49">
        <f>D106/B106*100</f>
        <v>100.59956700657149</v>
      </c>
      <c r="H106" s="49" t="e">
        <f>D106/C106*100</f>
        <v>#DIV/0!</v>
      </c>
      <c r="I106" s="14"/>
    </row>
    <row r="107" spans="1:9" ht="15">
      <c r="A107" s="11" t="s">
        <v>98</v>
      </c>
      <c r="B107" s="49">
        <f>B106+B97</f>
        <v>62883.960999999996</v>
      </c>
      <c r="C107" s="49">
        <f>C106+C97</f>
        <v>0</v>
      </c>
      <c r="D107" s="49">
        <f>D106+D97</f>
        <v>65553.67700000001</v>
      </c>
      <c r="E107" s="49">
        <f>E106+E97</f>
        <v>61069.49999999999</v>
      </c>
      <c r="F107" s="59">
        <f t="shared" si="6"/>
        <v>4484.177000000018</v>
      </c>
      <c r="G107" s="49">
        <f>D107/B107*100</f>
        <v>104.24546411763092</v>
      </c>
      <c r="H107" s="49" t="e">
        <f>D107/C107*100</f>
        <v>#DIV/0!</v>
      </c>
      <c r="I107" s="14"/>
    </row>
    <row r="108" spans="1:9" ht="25.5">
      <c r="A108" s="9" t="s">
        <v>366</v>
      </c>
      <c r="B108" s="54">
        <v>43979</v>
      </c>
      <c r="C108" s="47"/>
      <c r="D108" s="56">
        <v>43979</v>
      </c>
      <c r="E108" s="47"/>
      <c r="F108" s="47"/>
      <c r="G108" s="47">
        <f>D108/B108*100</f>
        <v>100</v>
      </c>
      <c r="H108" s="47" t="e">
        <f>D108/C108*100</f>
        <v>#DIV/0!</v>
      </c>
      <c r="I108" s="5"/>
    </row>
    <row r="109" spans="1:9" ht="25.5">
      <c r="A109" s="9" t="s">
        <v>430</v>
      </c>
      <c r="B109" s="54">
        <v>231.359</v>
      </c>
      <c r="C109" s="47"/>
      <c r="D109" s="56">
        <v>231.359</v>
      </c>
      <c r="E109" s="47"/>
      <c r="F109" s="47"/>
      <c r="G109" s="47">
        <f>D109/B109*100</f>
        <v>100</v>
      </c>
      <c r="H109" s="47" t="e">
        <f>D109/C109*100</f>
        <v>#DIV/0!</v>
      </c>
      <c r="I109" s="5"/>
    </row>
    <row r="110" spans="1:9" ht="78.75" customHeight="1">
      <c r="A110" s="9" t="s">
        <v>367</v>
      </c>
      <c r="B110" s="54">
        <v>25055.7</v>
      </c>
      <c r="C110" s="54"/>
      <c r="D110" s="54">
        <v>25055.697</v>
      </c>
      <c r="E110" s="47"/>
      <c r="F110" s="47"/>
      <c r="G110" s="47">
        <f aca="true" t="shared" si="9" ref="G110:G144">D110/B110*100</f>
        <v>99.99998802667656</v>
      </c>
      <c r="H110" s="47" t="e">
        <f aca="true" t="shared" si="10" ref="H110:H144">D110/C110*100</f>
        <v>#DIV/0!</v>
      </c>
      <c r="I110" s="5"/>
    </row>
    <row r="111" spans="1:9" ht="28.5" customHeight="1">
      <c r="A111" s="9" t="s">
        <v>431</v>
      </c>
      <c r="B111" s="54">
        <v>63.835</v>
      </c>
      <c r="C111" s="54"/>
      <c r="D111" s="54">
        <v>63.835</v>
      </c>
      <c r="E111" s="47"/>
      <c r="F111" s="47"/>
      <c r="G111" s="47">
        <f>D111/B111*100</f>
        <v>100</v>
      </c>
      <c r="H111" s="47" t="e">
        <f>D111/C111*100</f>
        <v>#DIV/0!</v>
      </c>
      <c r="I111" s="5"/>
    </row>
    <row r="112" spans="1:9" ht="66.75" customHeight="1">
      <c r="A112" s="9" t="s">
        <v>409</v>
      </c>
      <c r="B112" s="54">
        <v>522</v>
      </c>
      <c r="C112" s="54"/>
      <c r="D112" s="54">
        <v>518.715</v>
      </c>
      <c r="E112" s="47"/>
      <c r="F112" s="47"/>
      <c r="G112" s="47">
        <f>D112/B112*100</f>
        <v>99.37068965517241</v>
      </c>
      <c r="H112" s="47" t="e">
        <f>D112/C112*100</f>
        <v>#DIV/0!</v>
      </c>
      <c r="I112" s="5"/>
    </row>
    <row r="113" spans="1:9" s="15" customFormat="1" ht="25.5">
      <c r="A113" s="17" t="s">
        <v>368</v>
      </c>
      <c r="B113" s="54">
        <v>9718.497</v>
      </c>
      <c r="C113" s="56"/>
      <c r="D113" s="56">
        <v>9594.186</v>
      </c>
      <c r="E113" s="56"/>
      <c r="F113" s="56"/>
      <c r="G113" s="47">
        <f t="shared" si="9"/>
        <v>98.72088245744173</v>
      </c>
      <c r="H113" s="47" t="e">
        <f t="shared" si="10"/>
        <v>#DIV/0!</v>
      </c>
      <c r="I113" s="14"/>
    </row>
    <row r="114" spans="1:9" s="15" customFormat="1" ht="25.5">
      <c r="A114" s="17" t="s">
        <v>369</v>
      </c>
      <c r="B114" s="54">
        <v>12082.23</v>
      </c>
      <c r="C114" s="56"/>
      <c r="D114" s="56">
        <v>11862.089</v>
      </c>
      <c r="E114" s="56"/>
      <c r="F114" s="56"/>
      <c r="G114" s="47">
        <f t="shared" si="9"/>
        <v>98.17797707873464</v>
      </c>
      <c r="H114" s="47" t="e">
        <f t="shared" si="10"/>
        <v>#DIV/0!</v>
      </c>
      <c r="I114" s="14"/>
    </row>
    <row r="115" spans="1:9" ht="25.5">
      <c r="A115" s="9" t="s">
        <v>370</v>
      </c>
      <c r="B115" s="54">
        <v>3718.432</v>
      </c>
      <c r="C115" s="47"/>
      <c r="D115" s="56">
        <v>3718.431</v>
      </c>
      <c r="E115" s="47"/>
      <c r="F115" s="47"/>
      <c r="G115" s="47">
        <f t="shared" si="9"/>
        <v>99.99997310694401</v>
      </c>
      <c r="H115" s="47" t="e">
        <f t="shared" si="10"/>
        <v>#DIV/0!</v>
      </c>
      <c r="I115" s="5"/>
    </row>
    <row r="116" spans="1:9" ht="28.5" customHeight="1">
      <c r="A116" s="9" t="s">
        <v>371</v>
      </c>
      <c r="B116" s="54">
        <v>7540.373</v>
      </c>
      <c r="C116" s="47"/>
      <c r="D116" s="56">
        <v>7540.373</v>
      </c>
      <c r="E116" s="47"/>
      <c r="F116" s="47"/>
      <c r="G116" s="47">
        <f t="shared" si="9"/>
        <v>100</v>
      </c>
      <c r="H116" s="47" t="e">
        <f t="shared" si="10"/>
        <v>#DIV/0!</v>
      </c>
      <c r="I116" s="5"/>
    </row>
    <row r="117" spans="1:9" s="15" customFormat="1" ht="25.5">
      <c r="A117" s="17" t="s">
        <v>372</v>
      </c>
      <c r="B117" s="54">
        <v>3376.4</v>
      </c>
      <c r="C117" s="56"/>
      <c r="D117" s="56">
        <v>3376.4</v>
      </c>
      <c r="E117" s="56"/>
      <c r="F117" s="56"/>
      <c r="G117" s="47">
        <f t="shared" si="9"/>
        <v>100</v>
      </c>
      <c r="H117" s="47" t="e">
        <f t="shared" si="10"/>
        <v>#DIV/0!</v>
      </c>
      <c r="I117" s="16"/>
    </row>
    <row r="118" spans="1:9" ht="38.25">
      <c r="A118" s="17" t="s">
        <v>374</v>
      </c>
      <c r="B118" s="54">
        <v>234.3</v>
      </c>
      <c r="C118" s="47"/>
      <c r="D118" s="56">
        <v>234.244</v>
      </c>
      <c r="E118" s="56"/>
      <c r="F118" s="56"/>
      <c r="G118" s="47">
        <f t="shared" si="9"/>
        <v>99.97609901835254</v>
      </c>
      <c r="H118" s="47" t="e">
        <f t="shared" si="10"/>
        <v>#DIV/0!</v>
      </c>
      <c r="I118" s="80"/>
    </row>
    <row r="119" spans="1:10" ht="38.25">
      <c r="A119" s="17" t="s">
        <v>375</v>
      </c>
      <c r="B119" s="54">
        <v>7495.7</v>
      </c>
      <c r="C119" s="47"/>
      <c r="D119" s="56">
        <v>7495.7</v>
      </c>
      <c r="E119" s="56"/>
      <c r="F119" s="56"/>
      <c r="G119" s="47">
        <f t="shared" si="9"/>
        <v>100</v>
      </c>
      <c r="H119" s="47" t="e">
        <f t="shared" si="10"/>
        <v>#DIV/0!</v>
      </c>
      <c r="I119" s="80"/>
      <c r="J119" s="76"/>
    </row>
    <row r="120" spans="1:9" ht="39" customHeight="1">
      <c r="A120" s="9" t="s">
        <v>376</v>
      </c>
      <c r="B120" s="54">
        <v>1928</v>
      </c>
      <c r="C120" s="47"/>
      <c r="D120" s="56">
        <v>1928</v>
      </c>
      <c r="E120" s="56"/>
      <c r="F120" s="56"/>
      <c r="G120" s="47">
        <f t="shared" si="9"/>
        <v>100</v>
      </c>
      <c r="H120" s="47" t="e">
        <f t="shared" si="10"/>
        <v>#DIV/0!</v>
      </c>
      <c r="I120" s="5"/>
    </row>
    <row r="121" spans="1:9" ht="36" customHeight="1">
      <c r="A121" s="17" t="s">
        <v>373</v>
      </c>
      <c r="B121" s="54">
        <v>1836.5</v>
      </c>
      <c r="C121" s="47"/>
      <c r="D121" s="56">
        <v>1836.321</v>
      </c>
      <c r="E121" s="56"/>
      <c r="F121" s="56"/>
      <c r="G121" s="47">
        <f t="shared" si="9"/>
        <v>99.99025319901988</v>
      </c>
      <c r="H121" s="47" t="e">
        <f t="shared" si="10"/>
        <v>#DIV/0!</v>
      </c>
      <c r="I121" s="5"/>
    </row>
    <row r="122" spans="1:9" ht="42" customHeight="1">
      <c r="A122" s="17" t="s">
        <v>377</v>
      </c>
      <c r="B122" s="54">
        <v>155.8</v>
      </c>
      <c r="C122" s="47"/>
      <c r="D122" s="56">
        <v>155.744</v>
      </c>
      <c r="E122" s="56"/>
      <c r="F122" s="56"/>
      <c r="G122" s="47">
        <f t="shared" si="9"/>
        <v>99.96405648267009</v>
      </c>
      <c r="H122" s="47" t="e">
        <f t="shared" si="10"/>
        <v>#DIV/0!</v>
      </c>
      <c r="I122" s="5"/>
    </row>
    <row r="123" spans="1:9" ht="52.5" customHeight="1">
      <c r="A123" s="9" t="s">
        <v>378</v>
      </c>
      <c r="B123" s="54">
        <v>5619</v>
      </c>
      <c r="C123" s="47"/>
      <c r="D123" s="56">
        <v>5616.79</v>
      </c>
      <c r="E123" s="56"/>
      <c r="F123" s="56"/>
      <c r="G123" s="47">
        <f t="shared" si="9"/>
        <v>99.9606691582132</v>
      </c>
      <c r="H123" s="47" t="e">
        <f t="shared" si="10"/>
        <v>#DIV/0!</v>
      </c>
      <c r="I123" s="5"/>
    </row>
    <row r="124" spans="1:9" ht="63.75">
      <c r="A124" s="9" t="s">
        <v>379</v>
      </c>
      <c r="B124" s="54">
        <v>1422.8</v>
      </c>
      <c r="C124" s="47"/>
      <c r="D124" s="56">
        <v>1422.798</v>
      </c>
      <c r="E124" s="56"/>
      <c r="F124" s="56"/>
      <c r="G124" s="47">
        <f aca="true" t="shared" si="11" ref="G124:G134">D124/B124*100</f>
        <v>99.99985943210571</v>
      </c>
      <c r="H124" s="47" t="e">
        <f aca="true" t="shared" si="12" ref="H124:H134">D124/C124*100</f>
        <v>#DIV/0!</v>
      </c>
      <c r="I124" s="5"/>
    </row>
    <row r="125" spans="1:9" ht="51">
      <c r="A125" s="9" t="s">
        <v>410</v>
      </c>
      <c r="B125" s="54">
        <v>3463.4</v>
      </c>
      <c r="C125" s="47"/>
      <c r="D125" s="56">
        <v>3463.27</v>
      </c>
      <c r="E125" s="56"/>
      <c r="F125" s="56"/>
      <c r="G125" s="47">
        <f t="shared" si="11"/>
        <v>99.99624646301322</v>
      </c>
      <c r="H125" s="47" t="e">
        <f t="shared" si="12"/>
        <v>#DIV/0!</v>
      </c>
      <c r="I125" s="5"/>
    </row>
    <row r="126" spans="1:9" ht="51" hidden="1">
      <c r="A126" s="9" t="s">
        <v>380</v>
      </c>
      <c r="B126" s="54"/>
      <c r="C126" s="47"/>
      <c r="D126" s="47"/>
      <c r="E126" s="47"/>
      <c r="F126" s="47"/>
      <c r="G126" s="47" t="e">
        <f t="shared" si="11"/>
        <v>#DIV/0!</v>
      </c>
      <c r="H126" s="47" t="e">
        <f t="shared" si="12"/>
        <v>#DIV/0!</v>
      </c>
      <c r="I126" s="5"/>
    </row>
    <row r="127" spans="1:9" ht="51" hidden="1">
      <c r="A127" s="9" t="s">
        <v>391</v>
      </c>
      <c r="B127" s="54"/>
      <c r="C127" s="47"/>
      <c r="D127" s="47"/>
      <c r="E127" s="47"/>
      <c r="F127" s="47"/>
      <c r="G127" s="47" t="e">
        <f t="shared" si="11"/>
        <v>#DIV/0!</v>
      </c>
      <c r="H127" s="47" t="e">
        <f t="shared" si="12"/>
        <v>#DIV/0!</v>
      </c>
      <c r="I127" s="5"/>
    </row>
    <row r="128" spans="1:9" ht="52.5" customHeight="1" hidden="1">
      <c r="A128" s="9" t="s">
        <v>392</v>
      </c>
      <c r="B128" s="54"/>
      <c r="C128" s="47"/>
      <c r="D128" s="47"/>
      <c r="E128" s="47"/>
      <c r="F128" s="47"/>
      <c r="G128" s="47" t="e">
        <f t="shared" si="11"/>
        <v>#DIV/0!</v>
      </c>
      <c r="H128" s="47" t="e">
        <f t="shared" si="12"/>
        <v>#DIV/0!</v>
      </c>
      <c r="I128" s="5"/>
    </row>
    <row r="129" spans="1:9" ht="53.25" customHeight="1" hidden="1">
      <c r="A129" s="9" t="s">
        <v>381</v>
      </c>
      <c r="B129" s="54"/>
      <c r="C129" s="47"/>
      <c r="D129" s="47"/>
      <c r="E129" s="47"/>
      <c r="F129" s="47"/>
      <c r="G129" s="47" t="e">
        <f t="shared" si="11"/>
        <v>#DIV/0!</v>
      </c>
      <c r="H129" s="47" t="e">
        <f t="shared" si="12"/>
        <v>#DIV/0!</v>
      </c>
      <c r="I129" s="5"/>
    </row>
    <row r="130" spans="1:9" ht="66.75" customHeight="1" hidden="1">
      <c r="A130" s="9" t="s">
        <v>382</v>
      </c>
      <c r="B130" s="54"/>
      <c r="C130" s="47"/>
      <c r="D130" s="47"/>
      <c r="E130" s="47"/>
      <c r="F130" s="47"/>
      <c r="G130" s="47" t="e">
        <f t="shared" si="11"/>
        <v>#DIV/0!</v>
      </c>
      <c r="H130" s="47" t="e">
        <f t="shared" si="12"/>
        <v>#DIV/0!</v>
      </c>
      <c r="I130" s="5"/>
    </row>
    <row r="131" spans="1:9" ht="44.25" customHeight="1">
      <c r="A131" s="17" t="s">
        <v>383</v>
      </c>
      <c r="B131" s="54">
        <v>788.4</v>
      </c>
      <c r="C131" s="47"/>
      <c r="D131" s="56">
        <v>788.4</v>
      </c>
      <c r="E131" s="56"/>
      <c r="F131" s="56"/>
      <c r="G131" s="47">
        <f t="shared" si="11"/>
        <v>100</v>
      </c>
      <c r="H131" s="47" t="e">
        <f t="shared" si="12"/>
        <v>#DIV/0!</v>
      </c>
      <c r="I131" s="5"/>
    </row>
    <row r="132" spans="1:9" ht="44.25" customHeight="1">
      <c r="A132" s="17" t="s">
        <v>424</v>
      </c>
      <c r="B132" s="54">
        <v>0.42</v>
      </c>
      <c r="C132" s="47"/>
      <c r="D132" s="56">
        <v>0.42</v>
      </c>
      <c r="E132" s="56"/>
      <c r="F132" s="56"/>
      <c r="G132" s="47">
        <f>D132/B132*100</f>
        <v>100</v>
      </c>
      <c r="H132" s="47" t="e">
        <f>D132/C132*100</f>
        <v>#DIV/0!</v>
      </c>
      <c r="I132" s="5"/>
    </row>
    <row r="133" spans="1:9" ht="44.25" customHeight="1">
      <c r="A133" s="17" t="s">
        <v>411</v>
      </c>
      <c r="B133" s="54">
        <v>29.75</v>
      </c>
      <c r="C133" s="47"/>
      <c r="D133" s="56">
        <v>29.75</v>
      </c>
      <c r="E133" s="56"/>
      <c r="F133" s="56"/>
      <c r="G133" s="47">
        <f t="shared" si="11"/>
        <v>100</v>
      </c>
      <c r="H133" s="47" t="e">
        <f t="shared" si="12"/>
        <v>#DIV/0!</v>
      </c>
      <c r="I133" s="5"/>
    </row>
    <row r="134" spans="1:9" ht="55.5" customHeight="1">
      <c r="A134" s="17" t="s">
        <v>412</v>
      </c>
      <c r="B134" s="54">
        <v>3092.384</v>
      </c>
      <c r="C134" s="47"/>
      <c r="D134" s="56">
        <v>3092.384</v>
      </c>
      <c r="E134" s="56"/>
      <c r="F134" s="56"/>
      <c r="G134" s="47">
        <f t="shared" si="11"/>
        <v>100</v>
      </c>
      <c r="H134" s="47" t="e">
        <f t="shared" si="12"/>
        <v>#DIV/0!</v>
      </c>
      <c r="I134" s="5"/>
    </row>
    <row r="135" spans="1:9" ht="30.75" customHeight="1">
      <c r="A135" s="9" t="s">
        <v>384</v>
      </c>
      <c r="B135" s="54">
        <v>88312.6</v>
      </c>
      <c r="C135" s="47"/>
      <c r="D135" s="47">
        <v>88312.12</v>
      </c>
      <c r="E135" s="47"/>
      <c r="F135" s="47"/>
      <c r="G135" s="47">
        <f t="shared" si="9"/>
        <v>99.99945647619931</v>
      </c>
      <c r="H135" s="47" t="e">
        <f t="shared" si="10"/>
        <v>#DIV/0!</v>
      </c>
      <c r="I135" s="5"/>
    </row>
    <row r="136" spans="1:9" ht="30.75" customHeight="1">
      <c r="A136" s="9" t="s">
        <v>432</v>
      </c>
      <c r="B136" s="54">
        <v>489.375</v>
      </c>
      <c r="C136" s="47"/>
      <c r="D136" s="47">
        <v>489.375</v>
      </c>
      <c r="E136" s="47"/>
      <c r="F136" s="47"/>
      <c r="G136" s="47">
        <f t="shared" si="9"/>
        <v>100</v>
      </c>
      <c r="H136" s="47" t="e">
        <f t="shared" si="10"/>
        <v>#DIV/0!</v>
      </c>
      <c r="I136" s="5"/>
    </row>
    <row r="137" spans="1:9" ht="30.75" customHeight="1">
      <c r="A137" s="9" t="s">
        <v>413</v>
      </c>
      <c r="B137" s="54">
        <v>89</v>
      </c>
      <c r="C137" s="47"/>
      <c r="D137" s="47">
        <v>89</v>
      </c>
      <c r="E137" s="47"/>
      <c r="F137" s="47"/>
      <c r="G137" s="47">
        <f>D137/B137*100</f>
        <v>100</v>
      </c>
      <c r="H137" s="47" t="e">
        <f>D137/C137*100</f>
        <v>#DIV/0!</v>
      </c>
      <c r="I137" s="5"/>
    </row>
    <row r="138" spans="1:9" ht="30.75" customHeight="1">
      <c r="A138" s="9" t="s">
        <v>449</v>
      </c>
      <c r="B138" s="54">
        <v>6.9</v>
      </c>
      <c r="C138" s="47"/>
      <c r="D138" s="47">
        <v>6.9</v>
      </c>
      <c r="E138" s="47"/>
      <c r="F138" s="47"/>
      <c r="G138" s="47">
        <f>D138/B138*100</f>
        <v>100</v>
      </c>
      <c r="H138" s="47" t="e">
        <f>D138/C138*100</f>
        <v>#DIV/0!</v>
      </c>
      <c r="I138" s="5"/>
    </row>
    <row r="139" spans="1:9" ht="30.75" customHeight="1">
      <c r="A139" s="9" t="s">
        <v>437</v>
      </c>
      <c r="B139" s="54">
        <v>6</v>
      </c>
      <c r="C139" s="47"/>
      <c r="D139" s="47">
        <v>6</v>
      </c>
      <c r="E139" s="47"/>
      <c r="F139" s="47"/>
      <c r="G139" s="47">
        <f>D139/B139*100</f>
        <v>100</v>
      </c>
      <c r="H139" s="47" t="e">
        <f>D139/C139*100</f>
        <v>#DIV/0!</v>
      </c>
      <c r="I139" s="5"/>
    </row>
    <row r="140" spans="1:9" ht="30.75" customHeight="1">
      <c r="A140" s="9" t="s">
        <v>414</v>
      </c>
      <c r="B140" s="54">
        <v>80</v>
      </c>
      <c r="C140" s="47"/>
      <c r="D140" s="47">
        <v>80</v>
      </c>
      <c r="E140" s="47"/>
      <c r="F140" s="47"/>
      <c r="G140" s="47">
        <f>D140/B140*100</f>
        <v>100</v>
      </c>
      <c r="H140" s="47" t="e">
        <f>D140/C140*100</f>
        <v>#DIV/0!</v>
      </c>
      <c r="I140" s="5"/>
    </row>
    <row r="141" spans="1:9" ht="56.25" customHeight="1">
      <c r="A141" s="9" t="s">
        <v>385</v>
      </c>
      <c r="B141" s="54"/>
      <c r="C141" s="47"/>
      <c r="D141" s="47">
        <v>94.853</v>
      </c>
      <c r="E141" s="47"/>
      <c r="F141" s="47"/>
      <c r="G141" s="47" t="e">
        <f t="shared" si="9"/>
        <v>#DIV/0!</v>
      </c>
      <c r="H141" s="47" t="e">
        <f t="shared" si="10"/>
        <v>#DIV/0!</v>
      </c>
      <c r="I141" s="5"/>
    </row>
    <row r="142" spans="1:9" ht="53.25" customHeight="1">
      <c r="A142" s="9" t="s">
        <v>386</v>
      </c>
      <c r="B142" s="54"/>
      <c r="C142" s="47"/>
      <c r="D142" s="47">
        <v>-0.212</v>
      </c>
      <c r="E142" s="47"/>
      <c r="F142" s="47"/>
      <c r="G142" s="47" t="e">
        <f t="shared" si="9"/>
        <v>#DIV/0!</v>
      </c>
      <c r="H142" s="47" t="e">
        <f t="shared" si="10"/>
        <v>#DIV/0!</v>
      </c>
      <c r="I142" s="80"/>
    </row>
    <row r="143" spans="1:9" ht="53.25" customHeight="1">
      <c r="A143" s="9" t="s">
        <v>387</v>
      </c>
      <c r="B143" s="54"/>
      <c r="C143" s="47"/>
      <c r="D143" s="47">
        <v>-47.625</v>
      </c>
      <c r="E143" s="47"/>
      <c r="F143" s="47"/>
      <c r="G143" s="47" t="e">
        <f t="shared" si="9"/>
        <v>#DIV/0!</v>
      </c>
      <c r="H143" s="47" t="e">
        <f t="shared" si="10"/>
        <v>#DIV/0!</v>
      </c>
      <c r="I143" s="5"/>
    </row>
    <row r="144" spans="1:9" ht="57" customHeight="1">
      <c r="A144" s="9" t="s">
        <v>388</v>
      </c>
      <c r="B144" s="54"/>
      <c r="C144" s="47"/>
      <c r="D144" s="47">
        <v>-94.853</v>
      </c>
      <c r="E144" s="47"/>
      <c r="F144" s="47"/>
      <c r="G144" s="47" t="e">
        <f t="shared" si="9"/>
        <v>#DIV/0!</v>
      </c>
      <c r="H144" s="47" t="e">
        <f t="shared" si="10"/>
        <v>#DIV/0!</v>
      </c>
      <c r="I144" s="5"/>
    </row>
    <row r="145" spans="1:9" ht="57" customHeight="1">
      <c r="A145" s="9" t="s">
        <v>389</v>
      </c>
      <c r="B145" s="54"/>
      <c r="C145" s="47"/>
      <c r="D145" s="47">
        <v>-22.748</v>
      </c>
      <c r="E145" s="47"/>
      <c r="F145" s="47"/>
      <c r="G145" s="47" t="e">
        <f>D145/B145*100</f>
        <v>#DIV/0!</v>
      </c>
      <c r="H145" s="47" t="e">
        <f>D145/C145*100</f>
        <v>#DIV/0!</v>
      </c>
      <c r="I145" s="5"/>
    </row>
    <row r="146" spans="1:9" ht="57" customHeight="1">
      <c r="A146" s="9" t="s">
        <v>390</v>
      </c>
      <c r="B146" s="54"/>
      <c r="C146" s="47"/>
      <c r="D146" s="47">
        <v>-0.06</v>
      </c>
      <c r="E146" s="47"/>
      <c r="F146" s="47"/>
      <c r="G146" s="47" t="e">
        <f>D146/B146*100</f>
        <v>#DIV/0!</v>
      </c>
      <c r="H146" s="47" t="e">
        <f>D146/C146*100</f>
        <v>#DIV/0!</v>
      </c>
      <c r="I146" s="5"/>
    </row>
    <row r="147" spans="1:9" s="15" customFormat="1" ht="15">
      <c r="A147" s="18" t="s">
        <v>100</v>
      </c>
      <c r="B147" s="61">
        <f>SUM(B108:B146)</f>
        <v>221338.155</v>
      </c>
      <c r="C147" s="61">
        <f>SUM(C108:C146)</f>
        <v>0</v>
      </c>
      <c r="D147" s="61">
        <f>SUM(D108:D146)</f>
        <v>220916.656</v>
      </c>
      <c r="E147" s="61">
        <f>SUM(E108:E146)</f>
        <v>0</v>
      </c>
      <c r="F147" s="61"/>
      <c r="G147" s="49">
        <f>D147/B147*100</f>
        <v>99.80956785331476</v>
      </c>
      <c r="H147" s="49" t="e">
        <f>D147/C147*100</f>
        <v>#DIV/0!</v>
      </c>
      <c r="I147" s="16"/>
    </row>
    <row r="148" spans="1:9" ht="15">
      <c r="A148" s="11" t="s">
        <v>101</v>
      </c>
      <c r="B148" s="49">
        <f>B107+B147</f>
        <v>284222.116</v>
      </c>
      <c r="C148" s="49">
        <f>C107+C147</f>
        <v>0</v>
      </c>
      <c r="D148" s="49">
        <f>D107+D147</f>
        <v>286470.333</v>
      </c>
      <c r="E148" s="49">
        <f>E107+E147</f>
        <v>61069.49999999999</v>
      </c>
      <c r="F148" s="62"/>
      <c r="G148" s="49">
        <f>D148/B148*100</f>
        <v>100.79100705871882</v>
      </c>
      <c r="H148" s="49" t="e">
        <f>D148/C148*100</f>
        <v>#DIV/0!</v>
      </c>
      <c r="I148" s="14"/>
    </row>
    <row r="149" spans="2:9" ht="12.75">
      <c r="B149" s="2"/>
      <c r="C149" s="2"/>
      <c r="D149" s="115"/>
      <c r="E149" s="2"/>
      <c r="F149" s="2"/>
      <c r="G149" s="2" t="e">
        <f>D149/B149*100</f>
        <v>#DIV/0!</v>
      </c>
      <c r="H149" s="2"/>
      <c r="I149" s="2"/>
    </row>
    <row r="150" s="44" customFormat="1" ht="14.25">
      <c r="A150" s="43"/>
    </row>
    <row r="151" s="44" customFormat="1" ht="14.25">
      <c r="A151" s="43" t="s">
        <v>200</v>
      </c>
    </row>
    <row r="152" ht="12.75">
      <c r="A152" s="2" t="s">
        <v>264</v>
      </c>
    </row>
    <row r="153" s="46" customFormat="1" ht="12">
      <c r="A153" s="45" t="s">
        <v>54</v>
      </c>
    </row>
    <row r="154" ht="12.75">
      <c r="A154" s="2"/>
    </row>
    <row r="155" ht="12.75">
      <c r="A155" s="12"/>
    </row>
    <row r="158" spans="1:2" ht="12.75">
      <c r="A158" s="109"/>
      <c r="B158" s="76"/>
    </row>
    <row r="159" ht="12.75">
      <c r="A159"/>
    </row>
  </sheetData>
  <sheetProtection/>
  <mergeCells count="12">
    <mergeCell ref="A1:H1"/>
    <mergeCell ref="E7:E8"/>
    <mergeCell ref="F7:F8"/>
    <mergeCell ref="G7:H7"/>
    <mergeCell ref="A3:H3"/>
    <mergeCell ref="A4:H4"/>
    <mergeCell ref="D6:H6"/>
    <mergeCell ref="A5:H5"/>
    <mergeCell ref="A7:A8"/>
    <mergeCell ref="B7:B8"/>
    <mergeCell ref="C7:C8"/>
    <mergeCell ref="D7:D8"/>
  </mergeCells>
  <printOptions horizontalCentered="1"/>
  <pageMargins left="0.1968503937007874" right="0" top="0.3937007874015748" bottom="0.3937007874015748" header="0.5118110236220472" footer="0.5118110236220472"/>
  <pageSetup fitToHeight="10" horizontalDpi="600" verticalDpi="600" orientation="portrait" paperSize="9" scale="64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6"/>
  <sheetViews>
    <sheetView showGridLines="0" tabSelected="1" zoomScale="75" zoomScaleNormal="75" zoomScalePageLayoutView="0" workbookViewId="0" topLeftCell="A54">
      <selection activeCell="K60" sqref="K60"/>
    </sheetView>
  </sheetViews>
  <sheetFormatPr defaultColWidth="9.00390625" defaultRowHeight="12.75"/>
  <cols>
    <col min="1" max="1" width="62.25390625" style="10" customWidth="1"/>
    <col min="2" max="2" width="14.875" style="0" customWidth="1"/>
    <col min="3" max="3" width="15.00390625" style="0" customWidth="1"/>
    <col min="4" max="4" width="20.375" style="0" customWidth="1"/>
    <col min="5" max="6" width="13.375" style="0" customWidth="1"/>
    <col min="7" max="7" width="10.75390625" style="0" customWidth="1"/>
    <col min="8" max="8" width="12.375" style="0" customWidth="1"/>
    <col min="9" max="9" width="14.75390625" style="0" customWidth="1"/>
    <col min="10" max="10" width="9.125" style="0" hidden="1" customWidth="1"/>
    <col min="11" max="11" width="17.625" style="0" customWidth="1"/>
    <col min="12" max="12" width="16.875" style="0" customWidth="1"/>
  </cols>
  <sheetData>
    <row r="1" spans="1:10" ht="15" customHeight="1">
      <c r="A1" s="147" t="s">
        <v>192</v>
      </c>
      <c r="B1" s="147"/>
      <c r="C1" s="147"/>
      <c r="D1" s="147"/>
      <c r="E1" s="147"/>
      <c r="F1" s="147"/>
      <c r="G1" s="147"/>
      <c r="H1" s="147"/>
      <c r="I1" s="42"/>
      <c r="J1" s="42"/>
    </row>
    <row r="2" spans="1:9" ht="15">
      <c r="A2" s="1"/>
      <c r="B2" s="1"/>
      <c r="C2" s="1"/>
      <c r="D2" s="1"/>
      <c r="E2" s="1"/>
      <c r="F2" s="1"/>
      <c r="G2" s="2"/>
      <c r="H2" s="2"/>
      <c r="I2" s="2"/>
    </row>
    <row r="3" spans="1:9" ht="18">
      <c r="A3" s="135" t="s">
        <v>191</v>
      </c>
      <c r="B3" s="135"/>
      <c r="C3" s="135"/>
      <c r="D3" s="135"/>
      <c r="E3" s="135"/>
      <c r="F3" s="135"/>
      <c r="G3" s="135"/>
      <c r="H3" s="135"/>
      <c r="I3" s="2"/>
    </row>
    <row r="4" spans="1:9" ht="18">
      <c r="A4" s="135" t="s">
        <v>103</v>
      </c>
      <c r="B4" s="135"/>
      <c r="C4" s="135"/>
      <c r="D4" s="135"/>
      <c r="E4" s="135"/>
      <c r="F4" s="135"/>
      <c r="G4" s="135"/>
      <c r="H4" s="135"/>
      <c r="I4" s="2"/>
    </row>
    <row r="5" spans="1:9" ht="18">
      <c r="A5" s="135" t="s">
        <v>443</v>
      </c>
      <c r="B5" s="135"/>
      <c r="C5" s="135"/>
      <c r="D5" s="135"/>
      <c r="E5" s="135"/>
      <c r="F5" s="135"/>
      <c r="G5" s="135"/>
      <c r="H5" s="135"/>
      <c r="I5" s="2"/>
    </row>
    <row r="6" spans="1:9" ht="18">
      <c r="A6" s="3"/>
      <c r="B6" s="3"/>
      <c r="C6" s="3"/>
      <c r="D6" s="3"/>
      <c r="E6" s="3"/>
      <c r="F6" s="3"/>
      <c r="G6" s="3"/>
      <c r="H6" s="3"/>
      <c r="I6" s="2"/>
    </row>
    <row r="7" spans="1:9" ht="12.75">
      <c r="A7" s="8"/>
      <c r="B7" s="4"/>
      <c r="C7" s="4"/>
      <c r="D7" s="4"/>
      <c r="E7" s="4"/>
      <c r="F7" s="136" t="s">
        <v>193</v>
      </c>
      <c r="G7" s="148"/>
      <c r="H7" s="148"/>
      <c r="I7" s="2"/>
    </row>
    <row r="8" spans="1:11" ht="38.25" customHeight="1">
      <c r="A8" s="153" t="s">
        <v>194</v>
      </c>
      <c r="B8" s="151" t="s">
        <v>195</v>
      </c>
      <c r="C8" s="127" t="s">
        <v>425</v>
      </c>
      <c r="D8" s="151" t="s">
        <v>196</v>
      </c>
      <c r="E8" s="127" t="s">
        <v>444</v>
      </c>
      <c r="F8" s="151" t="s">
        <v>128</v>
      </c>
      <c r="G8" s="149" t="s">
        <v>68</v>
      </c>
      <c r="H8" s="150"/>
      <c r="I8" s="22"/>
      <c r="J8" s="77"/>
      <c r="K8" s="77"/>
    </row>
    <row r="9" spans="1:11" ht="15" customHeight="1">
      <c r="A9" s="154"/>
      <c r="B9" s="155"/>
      <c r="C9" s="128"/>
      <c r="D9" s="155"/>
      <c r="E9" s="129"/>
      <c r="F9" s="152"/>
      <c r="G9" s="26" t="s">
        <v>118</v>
      </c>
      <c r="H9" s="35" t="s">
        <v>121</v>
      </c>
      <c r="I9" s="77"/>
      <c r="J9" s="77"/>
      <c r="K9" s="77"/>
    </row>
    <row r="10" spans="1:11" ht="12.75">
      <c r="A10" s="23">
        <v>1</v>
      </c>
      <c r="B10" s="24" t="s">
        <v>247</v>
      </c>
      <c r="C10" s="25">
        <v>3</v>
      </c>
      <c r="D10" s="24" t="s">
        <v>248</v>
      </c>
      <c r="E10" s="24" t="s">
        <v>249</v>
      </c>
      <c r="F10" s="24" t="s">
        <v>129</v>
      </c>
      <c r="G10" s="26" t="s">
        <v>126</v>
      </c>
      <c r="H10" s="27">
        <v>8</v>
      </c>
      <c r="I10" s="77"/>
      <c r="J10" s="103"/>
      <c r="K10" s="77"/>
    </row>
    <row r="11" spans="1:11" ht="39.75" customHeight="1">
      <c r="A11" s="95" t="s">
        <v>170</v>
      </c>
      <c r="B11" s="98">
        <v>2295.6</v>
      </c>
      <c r="C11" s="106"/>
      <c r="D11" s="98">
        <v>3035.874</v>
      </c>
      <c r="E11" s="99">
        <v>3338.9</v>
      </c>
      <c r="F11" s="65">
        <f>D11-E11</f>
        <v>-303.0260000000003</v>
      </c>
      <c r="G11" s="64">
        <f>D11/B11*100</f>
        <v>132.24751698902247</v>
      </c>
      <c r="H11" s="64" t="e">
        <f>D11/C11*100</f>
        <v>#DIV/0!</v>
      </c>
      <c r="I11" s="107"/>
      <c r="J11" s="77"/>
      <c r="K11" s="77"/>
    </row>
    <row r="12" spans="1:11" ht="66" customHeight="1">
      <c r="A12" s="96" t="s">
        <v>186</v>
      </c>
      <c r="B12" s="98">
        <v>35.9</v>
      </c>
      <c r="C12" s="106"/>
      <c r="D12" s="98">
        <v>30.819</v>
      </c>
      <c r="E12" s="99">
        <v>51</v>
      </c>
      <c r="F12" s="65">
        <f aca="true" t="shared" si="0" ref="F12:F73">D12-E12</f>
        <v>-20.181</v>
      </c>
      <c r="G12" s="64">
        <f aca="true" t="shared" si="1" ref="G12:G73">D12/B12*100</f>
        <v>85.84679665738162</v>
      </c>
      <c r="H12" s="64" t="e">
        <f aca="true" t="shared" si="2" ref="H12:H73">D12/C12*100</f>
        <v>#DIV/0!</v>
      </c>
      <c r="I12" s="97"/>
      <c r="J12" s="77"/>
      <c r="K12" s="77"/>
    </row>
    <row r="13" spans="1:11" ht="53.25" customHeight="1">
      <c r="A13" s="96" t="s">
        <v>187</v>
      </c>
      <c r="B13" s="98">
        <v>4716.5</v>
      </c>
      <c r="C13" s="106"/>
      <c r="D13" s="98">
        <v>4909.647</v>
      </c>
      <c r="E13" s="99">
        <v>6871.6</v>
      </c>
      <c r="F13" s="65">
        <f t="shared" si="0"/>
        <v>-1961.9530000000004</v>
      </c>
      <c r="G13" s="64">
        <f t="shared" si="1"/>
        <v>104.09513410367856</v>
      </c>
      <c r="H13" s="64" t="e">
        <f t="shared" si="2"/>
        <v>#DIV/0!</v>
      </c>
      <c r="I13" s="97"/>
      <c r="J13" s="77"/>
      <c r="K13" s="77"/>
    </row>
    <row r="14" spans="1:11" ht="52.5" customHeight="1">
      <c r="A14" s="96" t="s">
        <v>188</v>
      </c>
      <c r="B14" s="98">
        <v>-54.9</v>
      </c>
      <c r="C14" s="106"/>
      <c r="D14" s="98">
        <v>-587.977</v>
      </c>
      <c r="E14" s="99">
        <v>-494.5</v>
      </c>
      <c r="F14" s="65">
        <f t="shared" si="0"/>
        <v>-93.47699999999998</v>
      </c>
      <c r="G14" s="64">
        <f t="shared" si="1"/>
        <v>1070.9963570127504</v>
      </c>
      <c r="H14" s="64" t="e">
        <f t="shared" si="2"/>
        <v>#DIV/0!</v>
      </c>
      <c r="I14" s="97"/>
      <c r="J14" s="77"/>
      <c r="K14" s="77"/>
    </row>
    <row r="15" spans="1:12" ht="63.75">
      <c r="A15" s="9" t="s">
        <v>161</v>
      </c>
      <c r="B15" s="64">
        <v>18464.9</v>
      </c>
      <c r="C15" s="66"/>
      <c r="D15" s="65">
        <v>19057.068</v>
      </c>
      <c r="E15" s="65">
        <v>19202.7</v>
      </c>
      <c r="F15" s="65">
        <f t="shared" si="0"/>
        <v>-145.63200000000143</v>
      </c>
      <c r="G15" s="64">
        <f t="shared" si="1"/>
        <v>103.20699272674099</v>
      </c>
      <c r="H15" s="64" t="e">
        <f t="shared" si="2"/>
        <v>#DIV/0!</v>
      </c>
      <c r="I15" s="77"/>
      <c r="J15" s="104"/>
      <c r="K15" s="77"/>
      <c r="L15" s="92"/>
    </row>
    <row r="16" spans="1:12" ht="102">
      <c r="A16" s="9" t="s">
        <v>162</v>
      </c>
      <c r="B16" s="64">
        <v>1305.4</v>
      </c>
      <c r="C16" s="66"/>
      <c r="D16" s="65">
        <v>1327.295</v>
      </c>
      <c r="E16" s="65">
        <v>260.7</v>
      </c>
      <c r="F16" s="65">
        <f t="shared" si="0"/>
        <v>1066.595</v>
      </c>
      <c r="G16" s="64">
        <f t="shared" si="1"/>
        <v>101.67726367396965</v>
      </c>
      <c r="H16" s="64" t="e">
        <f t="shared" si="2"/>
        <v>#DIV/0!</v>
      </c>
      <c r="L16" s="76"/>
    </row>
    <row r="17" spans="1:9" ht="56.25" customHeight="1">
      <c r="A17" s="9" t="s">
        <v>202</v>
      </c>
      <c r="B17" s="54">
        <v>140.1</v>
      </c>
      <c r="C17" s="56"/>
      <c r="D17" s="57">
        <v>193.968</v>
      </c>
      <c r="E17" s="57">
        <v>74</v>
      </c>
      <c r="F17" s="65">
        <f t="shared" si="0"/>
        <v>119.96799999999999</v>
      </c>
      <c r="G17" s="64">
        <f t="shared" si="1"/>
        <v>138.44967880085653</v>
      </c>
      <c r="H17" s="64" t="e">
        <f t="shared" si="2"/>
        <v>#DIV/0!</v>
      </c>
      <c r="I17" s="5"/>
    </row>
    <row r="18" spans="1:8" ht="76.5">
      <c r="A18" s="9" t="s">
        <v>39</v>
      </c>
      <c r="B18" s="66"/>
      <c r="C18" s="66"/>
      <c r="D18" s="67"/>
      <c r="E18" s="67"/>
      <c r="F18" s="65">
        <f t="shared" si="0"/>
        <v>0</v>
      </c>
      <c r="G18" s="64" t="e">
        <f t="shared" si="1"/>
        <v>#DIV/0!</v>
      </c>
      <c r="H18" s="64" t="e">
        <f t="shared" si="2"/>
        <v>#DIV/0!</v>
      </c>
    </row>
    <row r="19" spans="1:8" ht="38.25">
      <c r="A19" s="9" t="s">
        <v>225</v>
      </c>
      <c r="B19" s="47">
        <v>10195.5</v>
      </c>
      <c r="C19" s="56"/>
      <c r="D19" s="57">
        <v>10553.193</v>
      </c>
      <c r="E19" s="57">
        <v>6720.7</v>
      </c>
      <c r="F19" s="65">
        <f t="shared" si="0"/>
        <v>3832.4929999999995</v>
      </c>
      <c r="G19" s="64">
        <f t="shared" si="1"/>
        <v>103.50834191555096</v>
      </c>
      <c r="H19" s="64" t="e">
        <f t="shared" si="2"/>
        <v>#DIV/0!</v>
      </c>
    </row>
    <row r="20" spans="1:8" ht="51">
      <c r="A20" s="9" t="s">
        <v>85</v>
      </c>
      <c r="B20" s="47"/>
      <c r="C20" s="47"/>
      <c r="D20" s="57"/>
      <c r="E20" s="57">
        <v>1.3</v>
      </c>
      <c r="F20" s="65">
        <f t="shared" si="0"/>
        <v>-1.3</v>
      </c>
      <c r="G20" s="64" t="e">
        <f t="shared" si="1"/>
        <v>#DIV/0!</v>
      </c>
      <c r="H20" s="64" t="e">
        <f t="shared" si="2"/>
        <v>#DIV/0!</v>
      </c>
    </row>
    <row r="21" spans="1:8" ht="38.25">
      <c r="A21" s="9" t="s">
        <v>86</v>
      </c>
      <c r="B21" s="47">
        <v>6983.5</v>
      </c>
      <c r="C21" s="56"/>
      <c r="D21" s="57">
        <v>7087.854</v>
      </c>
      <c r="E21" s="57">
        <v>6237.2</v>
      </c>
      <c r="F21" s="65">
        <f t="shared" si="0"/>
        <v>850.6540000000005</v>
      </c>
      <c r="G21" s="64">
        <f t="shared" si="1"/>
        <v>101.49429369227465</v>
      </c>
      <c r="H21" s="64" t="e">
        <f t="shared" si="2"/>
        <v>#DIV/0!</v>
      </c>
    </row>
    <row r="22" spans="1:8" ht="51">
      <c r="A22" s="9" t="s">
        <v>87</v>
      </c>
      <c r="B22" s="47"/>
      <c r="C22" s="56"/>
      <c r="D22" s="57"/>
      <c r="E22" s="57">
        <v>0.7</v>
      </c>
      <c r="F22" s="65">
        <f t="shared" si="0"/>
        <v>-0.7</v>
      </c>
      <c r="G22" s="64" t="e">
        <f t="shared" si="1"/>
        <v>#DIV/0!</v>
      </c>
      <c r="H22" s="64" t="e">
        <f t="shared" si="2"/>
        <v>#DIV/0!</v>
      </c>
    </row>
    <row r="23" spans="1:8" ht="38.25">
      <c r="A23" s="9" t="s">
        <v>70</v>
      </c>
      <c r="B23" s="47"/>
      <c r="C23" s="56"/>
      <c r="D23" s="57"/>
      <c r="E23" s="57"/>
      <c r="F23" s="65">
        <f t="shared" si="0"/>
        <v>0</v>
      </c>
      <c r="G23" s="64" t="e">
        <f t="shared" si="1"/>
        <v>#DIV/0!</v>
      </c>
      <c r="H23" s="64" t="e">
        <f t="shared" si="2"/>
        <v>#DIV/0!</v>
      </c>
    </row>
    <row r="24" spans="1:8" ht="51">
      <c r="A24" s="9" t="s">
        <v>71</v>
      </c>
      <c r="B24" s="47"/>
      <c r="C24" s="56"/>
      <c r="D24" s="57"/>
      <c r="E24" s="57"/>
      <c r="F24" s="65">
        <f t="shared" si="0"/>
        <v>0</v>
      </c>
      <c r="G24" s="64" t="e">
        <f t="shared" si="1"/>
        <v>#DIV/0!</v>
      </c>
      <c r="H24" s="64" t="e">
        <f t="shared" si="2"/>
        <v>#DIV/0!</v>
      </c>
    </row>
    <row r="25" spans="1:8" ht="25.5">
      <c r="A25" s="9" t="s">
        <v>226</v>
      </c>
      <c r="B25" s="47">
        <v>4040.4</v>
      </c>
      <c r="C25" s="56"/>
      <c r="D25" s="57">
        <v>4113.976</v>
      </c>
      <c r="E25" s="57">
        <v>3812.4</v>
      </c>
      <c r="F25" s="65">
        <f t="shared" si="0"/>
        <v>301.57599999999957</v>
      </c>
      <c r="G25" s="64">
        <f t="shared" si="1"/>
        <v>101.8210078210078</v>
      </c>
      <c r="H25" s="64" t="e">
        <f t="shared" si="2"/>
        <v>#DIV/0!</v>
      </c>
    </row>
    <row r="26" spans="1:8" ht="38.25">
      <c r="A26" s="9" t="s">
        <v>156</v>
      </c>
      <c r="B26" s="47"/>
      <c r="C26" s="56"/>
      <c r="D26" s="57">
        <v>0.007</v>
      </c>
      <c r="E26" s="57"/>
      <c r="F26" s="65">
        <f t="shared" si="0"/>
        <v>0.007</v>
      </c>
      <c r="G26" s="64" t="e">
        <f t="shared" si="1"/>
        <v>#DIV/0!</v>
      </c>
      <c r="H26" s="64" t="e">
        <f t="shared" si="2"/>
        <v>#DIV/0!</v>
      </c>
    </row>
    <row r="27" spans="1:8" ht="53.25" customHeight="1">
      <c r="A27" s="17" t="s">
        <v>40</v>
      </c>
      <c r="B27" s="64">
        <v>636.6</v>
      </c>
      <c r="C27" s="66"/>
      <c r="D27" s="65">
        <v>639.322</v>
      </c>
      <c r="E27" s="65">
        <v>308.3</v>
      </c>
      <c r="F27" s="65">
        <f t="shared" si="0"/>
        <v>331.022</v>
      </c>
      <c r="G27" s="64">
        <f t="shared" si="1"/>
        <v>100.42758404021363</v>
      </c>
      <c r="H27" s="64" t="e">
        <f t="shared" si="2"/>
        <v>#DIV/0!</v>
      </c>
    </row>
    <row r="28" spans="1:8" ht="25.5">
      <c r="A28" s="17" t="s">
        <v>228</v>
      </c>
      <c r="B28" s="64"/>
      <c r="C28" s="66"/>
      <c r="D28" s="65"/>
      <c r="E28" s="65">
        <v>-1.4</v>
      </c>
      <c r="F28" s="65">
        <f t="shared" si="0"/>
        <v>1.4</v>
      </c>
      <c r="G28" s="64" t="e">
        <f t="shared" si="1"/>
        <v>#DIV/0!</v>
      </c>
      <c r="H28" s="64" t="e">
        <f t="shared" si="2"/>
        <v>#DIV/0!</v>
      </c>
    </row>
    <row r="29" spans="1:9" s="15" customFormat="1" ht="38.25">
      <c r="A29" s="17" t="s">
        <v>212</v>
      </c>
      <c r="B29" s="74">
        <v>40.4</v>
      </c>
      <c r="C29" s="56"/>
      <c r="D29" s="58">
        <v>44.614</v>
      </c>
      <c r="E29" s="58">
        <v>83</v>
      </c>
      <c r="F29" s="65">
        <f t="shared" si="0"/>
        <v>-38.386</v>
      </c>
      <c r="G29" s="64">
        <f t="shared" si="1"/>
        <v>110.43069306930693</v>
      </c>
      <c r="H29" s="64" t="e">
        <f t="shared" si="2"/>
        <v>#DIV/0!</v>
      </c>
      <c r="I29" s="16"/>
    </row>
    <row r="30" spans="1:9" s="15" customFormat="1" ht="38.25">
      <c r="A30" s="17" t="s">
        <v>72</v>
      </c>
      <c r="B30" s="56">
        <v>184.8</v>
      </c>
      <c r="C30" s="56"/>
      <c r="D30" s="47">
        <v>213.062</v>
      </c>
      <c r="E30" s="56">
        <v>334.9</v>
      </c>
      <c r="F30" s="65">
        <f t="shared" si="0"/>
        <v>-121.83799999999997</v>
      </c>
      <c r="G30" s="64">
        <f t="shared" si="1"/>
        <v>115.29329004329006</v>
      </c>
      <c r="H30" s="64" t="e">
        <f t="shared" si="2"/>
        <v>#DIV/0!</v>
      </c>
      <c r="I30"/>
    </row>
    <row r="31" spans="1:9" s="15" customFormat="1" ht="38.25">
      <c r="A31" s="9" t="s">
        <v>147</v>
      </c>
      <c r="B31" s="56">
        <v>475.6</v>
      </c>
      <c r="C31" s="56"/>
      <c r="D31" s="47">
        <v>630.082</v>
      </c>
      <c r="E31" s="56">
        <v>884.9</v>
      </c>
      <c r="F31" s="65">
        <f t="shared" si="0"/>
        <v>-254.81799999999998</v>
      </c>
      <c r="G31" s="64">
        <f t="shared" si="1"/>
        <v>132.48149705634987</v>
      </c>
      <c r="H31" s="64" t="e">
        <f t="shared" si="2"/>
        <v>#DIV/0!</v>
      </c>
      <c r="I31"/>
    </row>
    <row r="32" spans="1:9" s="15" customFormat="1" ht="25.5">
      <c r="A32" s="17" t="s">
        <v>219</v>
      </c>
      <c r="B32" s="56">
        <v>2315.5</v>
      </c>
      <c r="C32" s="56"/>
      <c r="D32" s="58">
        <v>2725.816</v>
      </c>
      <c r="E32" s="58">
        <v>1395.7</v>
      </c>
      <c r="F32" s="65">
        <f t="shared" si="0"/>
        <v>1330.1159999999998</v>
      </c>
      <c r="G32" s="64">
        <f t="shared" si="1"/>
        <v>117.72040595983589</v>
      </c>
      <c r="H32" s="64" t="e">
        <f t="shared" si="2"/>
        <v>#DIV/0!</v>
      </c>
      <c r="I32"/>
    </row>
    <row r="33" spans="1:9" s="15" customFormat="1" ht="38.25">
      <c r="A33" s="9" t="s">
        <v>143</v>
      </c>
      <c r="B33" s="47">
        <v>367.2</v>
      </c>
      <c r="C33" s="56"/>
      <c r="D33" s="47">
        <v>370.111</v>
      </c>
      <c r="E33" s="47">
        <v>352.4</v>
      </c>
      <c r="F33" s="65">
        <f>D33-E33</f>
        <v>17.711000000000013</v>
      </c>
      <c r="G33" s="64">
        <f>D33/B33*100</f>
        <v>100.7927559912854</v>
      </c>
      <c r="H33" s="64" t="e">
        <f>D33/C33*100</f>
        <v>#DIV/0!</v>
      </c>
      <c r="I33"/>
    </row>
    <row r="34" spans="1:9" s="15" customFormat="1" ht="38.25">
      <c r="A34" s="9" t="s">
        <v>148</v>
      </c>
      <c r="B34" s="47">
        <v>416.1</v>
      </c>
      <c r="C34" s="56"/>
      <c r="D34" s="47">
        <v>459.22</v>
      </c>
      <c r="E34" s="47">
        <v>429.9</v>
      </c>
      <c r="F34" s="65">
        <f>D34-E34</f>
        <v>29.32000000000005</v>
      </c>
      <c r="G34" s="64">
        <f>D34/B34*100</f>
        <v>110.36289353520787</v>
      </c>
      <c r="H34" s="64" t="e">
        <f>D34/C34*100</f>
        <v>#DIV/0!</v>
      </c>
      <c r="I34"/>
    </row>
    <row r="35" spans="1:9" s="15" customFormat="1" ht="38.25">
      <c r="A35" s="9" t="s">
        <v>142</v>
      </c>
      <c r="B35" s="47">
        <v>412.8</v>
      </c>
      <c r="C35" s="56"/>
      <c r="D35" s="47">
        <v>439.981</v>
      </c>
      <c r="E35" s="47">
        <v>505.8</v>
      </c>
      <c r="F35" s="65">
        <f>D35-E35</f>
        <v>-65.81900000000002</v>
      </c>
      <c r="G35" s="64">
        <f>D35/B35*100</f>
        <v>106.58454457364341</v>
      </c>
      <c r="H35" s="64" t="e">
        <f>D35/C35*100</f>
        <v>#DIV/0!</v>
      </c>
      <c r="I35"/>
    </row>
    <row r="36" spans="1:9" s="15" customFormat="1" ht="38.25">
      <c r="A36" s="9" t="s">
        <v>149</v>
      </c>
      <c r="B36" s="47">
        <v>549.9</v>
      </c>
      <c r="C36" s="56"/>
      <c r="D36" s="47">
        <v>578.611</v>
      </c>
      <c r="E36" s="47">
        <v>588.3</v>
      </c>
      <c r="F36" s="65">
        <f>D36-E36</f>
        <v>-9.688999999999965</v>
      </c>
      <c r="G36" s="64">
        <f>D36/B36*100</f>
        <v>105.22113111474813</v>
      </c>
      <c r="H36" s="64" t="e">
        <f>D36/C36*100</f>
        <v>#DIV/0!</v>
      </c>
      <c r="I36"/>
    </row>
    <row r="37" spans="1:9" s="15" customFormat="1" ht="38.25">
      <c r="A37" s="9" t="s">
        <v>220</v>
      </c>
      <c r="B37" s="47">
        <v>620</v>
      </c>
      <c r="C37" s="56"/>
      <c r="D37" s="57">
        <v>634.021</v>
      </c>
      <c r="E37" s="47">
        <v>702.6</v>
      </c>
      <c r="F37" s="65">
        <f t="shared" si="0"/>
        <v>-68.57900000000006</v>
      </c>
      <c r="G37" s="64">
        <f t="shared" si="1"/>
        <v>102.26145161290322</v>
      </c>
      <c r="H37" s="64" t="e">
        <f t="shared" si="2"/>
        <v>#DIV/0!</v>
      </c>
      <c r="I37"/>
    </row>
    <row r="38" spans="1:9" s="15" customFormat="1" ht="63.75">
      <c r="A38" s="19" t="s">
        <v>160</v>
      </c>
      <c r="B38" s="47">
        <v>49.5</v>
      </c>
      <c r="C38" s="56"/>
      <c r="D38" s="54">
        <v>53.715</v>
      </c>
      <c r="E38" s="47">
        <v>52</v>
      </c>
      <c r="F38" s="65">
        <f t="shared" si="0"/>
        <v>1.7150000000000034</v>
      </c>
      <c r="G38" s="64">
        <f t="shared" si="1"/>
        <v>108.51515151515152</v>
      </c>
      <c r="H38" s="64" t="e">
        <f t="shared" si="2"/>
        <v>#DIV/0!</v>
      </c>
      <c r="I38"/>
    </row>
    <row r="39" spans="1:8" ht="25.5">
      <c r="A39" s="9" t="s">
        <v>96</v>
      </c>
      <c r="B39" s="47"/>
      <c r="C39" s="56"/>
      <c r="D39" s="57"/>
      <c r="E39" s="57">
        <v>3</v>
      </c>
      <c r="F39" s="65">
        <f t="shared" si="0"/>
        <v>-3</v>
      </c>
      <c r="G39" s="64" t="e">
        <f t="shared" si="1"/>
        <v>#DIV/0!</v>
      </c>
      <c r="H39" s="64" t="e">
        <f t="shared" si="2"/>
        <v>#DIV/0!</v>
      </c>
    </row>
    <row r="40" spans="1:8" ht="15">
      <c r="A40" s="9" t="s">
        <v>1</v>
      </c>
      <c r="B40" s="64"/>
      <c r="C40" s="66"/>
      <c r="D40" s="57"/>
      <c r="E40" s="65"/>
      <c r="F40" s="65">
        <f t="shared" si="0"/>
        <v>0</v>
      </c>
      <c r="G40" s="64" t="e">
        <f t="shared" si="1"/>
        <v>#DIV/0!</v>
      </c>
      <c r="H40" s="64" t="e">
        <f t="shared" si="2"/>
        <v>#DIV/0!</v>
      </c>
    </row>
    <row r="41" spans="1:11" s="15" customFormat="1" ht="18">
      <c r="A41" s="9" t="s">
        <v>243</v>
      </c>
      <c r="B41" s="47"/>
      <c r="C41" s="56"/>
      <c r="D41" s="57"/>
      <c r="E41" s="57"/>
      <c r="F41" s="65">
        <f t="shared" si="0"/>
        <v>0</v>
      </c>
      <c r="G41" s="64" t="e">
        <f t="shared" si="1"/>
        <v>#DIV/0!</v>
      </c>
      <c r="H41" s="64" t="e">
        <f t="shared" si="2"/>
        <v>#DIV/0!</v>
      </c>
      <c r="I41" s="92"/>
      <c r="K41" s="118"/>
    </row>
    <row r="42" spans="1:11" s="15" customFormat="1" ht="63.75">
      <c r="A42" s="9" t="s">
        <v>433</v>
      </c>
      <c r="B42" s="47">
        <v>893.4</v>
      </c>
      <c r="C42" s="56"/>
      <c r="D42" s="57">
        <v>916.126</v>
      </c>
      <c r="E42" s="57"/>
      <c r="F42" s="65">
        <f t="shared" si="0"/>
        <v>916.126</v>
      </c>
      <c r="G42" s="64">
        <f>D42/B42*100</f>
        <v>102.54376539064249</v>
      </c>
      <c r="H42" s="64" t="e">
        <f>D42/C42*100</f>
        <v>#DIV/0!</v>
      </c>
      <c r="I42" s="92">
        <f>D42+D43+D44+D45+D46</f>
        <v>2397.9900000000002</v>
      </c>
      <c r="K42" s="118">
        <f>I42*1000</f>
        <v>2397990.0000000005</v>
      </c>
    </row>
    <row r="43" spans="1:12" s="34" customFormat="1" ht="63.75">
      <c r="A43" s="85" t="s">
        <v>50</v>
      </c>
      <c r="B43" s="75"/>
      <c r="C43" s="108"/>
      <c r="D43" s="86"/>
      <c r="E43" s="86">
        <v>842.9</v>
      </c>
      <c r="F43" s="65">
        <f t="shared" si="0"/>
        <v>-842.9</v>
      </c>
      <c r="G43" s="64" t="e">
        <f t="shared" si="1"/>
        <v>#DIV/0!</v>
      </c>
      <c r="H43" s="64" t="e">
        <f t="shared" si="2"/>
        <v>#DIV/0!</v>
      </c>
      <c r="I43" s="93">
        <f>I42+D47+D49+D50+D51+D52+D53</f>
        <v>4325.706</v>
      </c>
      <c r="K43" s="91">
        <f>I43*1000</f>
        <v>4325706</v>
      </c>
      <c r="L43" s="90"/>
    </row>
    <row r="44" spans="1:12" s="34" customFormat="1" ht="63.75">
      <c r="A44" s="9" t="s">
        <v>145</v>
      </c>
      <c r="B44" s="75">
        <v>1445</v>
      </c>
      <c r="C44" s="108"/>
      <c r="D44" s="86">
        <v>1453.754</v>
      </c>
      <c r="E44" s="86">
        <v>1604.4</v>
      </c>
      <c r="F44" s="65">
        <f t="shared" si="0"/>
        <v>-150.64600000000019</v>
      </c>
      <c r="G44" s="64">
        <f t="shared" si="1"/>
        <v>100.60581314878891</v>
      </c>
      <c r="H44" s="64" t="e">
        <f t="shared" si="2"/>
        <v>#DIV/0!</v>
      </c>
      <c r="I44" s="93"/>
      <c r="K44" s="91"/>
      <c r="L44" s="90"/>
    </row>
    <row r="45" spans="1:9" ht="51">
      <c r="A45" s="9" t="s">
        <v>89</v>
      </c>
      <c r="B45" s="54">
        <v>11.8</v>
      </c>
      <c r="C45" s="56"/>
      <c r="D45" s="57">
        <v>11.8</v>
      </c>
      <c r="E45" s="57"/>
      <c r="F45" s="65">
        <f t="shared" si="0"/>
        <v>11.8</v>
      </c>
      <c r="G45" s="64">
        <f t="shared" si="1"/>
        <v>100</v>
      </c>
      <c r="H45" s="64" t="e">
        <f t="shared" si="2"/>
        <v>#DIV/0!</v>
      </c>
      <c r="I45" s="5"/>
    </row>
    <row r="46" spans="1:9" ht="51">
      <c r="A46" s="9" t="s">
        <v>280</v>
      </c>
      <c r="B46" s="54">
        <v>27.9</v>
      </c>
      <c r="C46" s="56"/>
      <c r="D46" s="57">
        <v>16.31</v>
      </c>
      <c r="E46" s="57">
        <v>52.83</v>
      </c>
      <c r="F46" s="65"/>
      <c r="G46" s="64">
        <f>D46/B46*100</f>
        <v>58.45878136200716</v>
      </c>
      <c r="H46" s="64" t="e">
        <f>D46/C46*100</f>
        <v>#DIV/0!</v>
      </c>
      <c r="I46" s="22"/>
    </row>
    <row r="47" spans="1:11" ht="63.75">
      <c r="A47" s="9" t="s">
        <v>285</v>
      </c>
      <c r="B47" s="54">
        <v>317</v>
      </c>
      <c r="C47" s="47"/>
      <c r="D47" s="57">
        <v>319.348</v>
      </c>
      <c r="E47" s="57">
        <v>215.4</v>
      </c>
      <c r="F47" s="57">
        <f>D47-E47</f>
        <v>103.94800000000001</v>
      </c>
      <c r="G47" s="47">
        <f>D47/B47*100</f>
        <v>100.74069400630916</v>
      </c>
      <c r="H47" s="47" t="e">
        <f>D47/C47*100</f>
        <v>#DIV/0!</v>
      </c>
      <c r="I47" s="126"/>
      <c r="K47" s="92"/>
    </row>
    <row r="48" spans="1:9" ht="63.75">
      <c r="A48" s="9" t="s">
        <v>286</v>
      </c>
      <c r="B48" s="54"/>
      <c r="C48" s="47"/>
      <c r="D48" s="57"/>
      <c r="E48" s="57">
        <v>5.6</v>
      </c>
      <c r="F48" s="57">
        <f>D48-E48</f>
        <v>-5.6</v>
      </c>
      <c r="G48" s="47" t="e">
        <f>D48/B48*100</f>
        <v>#DIV/0!</v>
      </c>
      <c r="H48" s="47" t="e">
        <f>D48/C48*100</f>
        <v>#DIV/0!</v>
      </c>
      <c r="I48" s="22"/>
    </row>
    <row r="49" spans="1:8" ht="63.75">
      <c r="A49" s="9" t="s">
        <v>251</v>
      </c>
      <c r="B49" s="54">
        <v>1131.6</v>
      </c>
      <c r="C49" s="47"/>
      <c r="D49" s="57">
        <v>1218.5</v>
      </c>
      <c r="E49" s="57">
        <v>1382.4</v>
      </c>
      <c r="F49" s="57">
        <f>D49-E49</f>
        <v>-163.9000000000001</v>
      </c>
      <c r="G49" s="47">
        <f>D49/B49*100</f>
        <v>107.67939201131142</v>
      </c>
      <c r="H49" s="47" t="e">
        <f>D49/C49*100</f>
        <v>#DIV/0!</v>
      </c>
    </row>
    <row r="50" spans="1:8" ht="63.75">
      <c r="A50" s="9" t="s">
        <v>74</v>
      </c>
      <c r="B50" s="47">
        <v>125.2</v>
      </c>
      <c r="C50" s="56"/>
      <c r="D50" s="54">
        <v>121.552</v>
      </c>
      <c r="E50" s="47">
        <v>158</v>
      </c>
      <c r="F50" s="65">
        <f t="shared" si="0"/>
        <v>-36.44799999999999</v>
      </c>
      <c r="G50" s="64">
        <f t="shared" si="1"/>
        <v>97.08626198083068</v>
      </c>
      <c r="H50" s="64" t="e">
        <f t="shared" si="2"/>
        <v>#DIV/0!</v>
      </c>
    </row>
    <row r="51" spans="1:8" ht="63.75">
      <c r="A51" s="9" t="s">
        <v>12</v>
      </c>
      <c r="B51" s="47">
        <v>21.6</v>
      </c>
      <c r="C51" s="56"/>
      <c r="D51" s="54">
        <v>24.607</v>
      </c>
      <c r="E51" s="47">
        <v>22.5</v>
      </c>
      <c r="F51" s="65">
        <f t="shared" si="0"/>
        <v>2.1069999999999993</v>
      </c>
      <c r="G51" s="64">
        <f t="shared" si="1"/>
        <v>113.92129629629628</v>
      </c>
      <c r="H51" s="64" t="e">
        <f t="shared" si="2"/>
        <v>#DIV/0!</v>
      </c>
    </row>
    <row r="52" spans="1:11" ht="63.75">
      <c r="A52" s="9" t="s">
        <v>73</v>
      </c>
      <c r="B52" s="54">
        <v>82.3</v>
      </c>
      <c r="C52" s="56"/>
      <c r="D52" s="54">
        <v>79.717</v>
      </c>
      <c r="E52" s="47">
        <v>96.2</v>
      </c>
      <c r="F52" s="65">
        <f t="shared" si="0"/>
        <v>-16.483000000000004</v>
      </c>
      <c r="G52" s="64">
        <f t="shared" si="1"/>
        <v>96.86148238153098</v>
      </c>
      <c r="H52" s="64" t="e">
        <f t="shared" si="2"/>
        <v>#DIV/0!</v>
      </c>
      <c r="I52" s="76">
        <f>D52+D53</f>
        <v>243.709</v>
      </c>
      <c r="K52">
        <f>I52*1000</f>
        <v>243709</v>
      </c>
    </row>
    <row r="53" spans="1:8" ht="63.75">
      <c r="A53" s="9" t="s">
        <v>298</v>
      </c>
      <c r="B53" s="54">
        <v>196.8</v>
      </c>
      <c r="C53" s="56"/>
      <c r="D53" s="54">
        <v>163.992</v>
      </c>
      <c r="E53" s="47">
        <v>62</v>
      </c>
      <c r="F53" s="65">
        <f t="shared" si="0"/>
        <v>101.99199999999999</v>
      </c>
      <c r="G53" s="64">
        <f t="shared" si="1"/>
        <v>83.32926829268291</v>
      </c>
      <c r="H53" s="64" t="e">
        <f t="shared" si="2"/>
        <v>#DIV/0!</v>
      </c>
    </row>
    <row r="54" spans="1:8" ht="25.5">
      <c r="A54" s="9" t="s">
        <v>27</v>
      </c>
      <c r="B54" s="64">
        <v>21.8</v>
      </c>
      <c r="C54" s="56"/>
      <c r="D54" s="57">
        <v>26.965</v>
      </c>
      <c r="E54" s="47">
        <v>25.9</v>
      </c>
      <c r="F54" s="65">
        <f t="shared" si="0"/>
        <v>1.0650000000000013</v>
      </c>
      <c r="G54" s="64">
        <f t="shared" si="1"/>
        <v>123.69266055045871</v>
      </c>
      <c r="H54" s="64" t="e">
        <f t="shared" si="2"/>
        <v>#DIV/0!</v>
      </c>
    </row>
    <row r="55" spans="1:8" ht="25.5">
      <c r="A55" s="9" t="s">
        <v>28</v>
      </c>
      <c r="B55" s="64"/>
      <c r="C55" s="56"/>
      <c r="D55" s="57">
        <v>0.821</v>
      </c>
      <c r="E55" s="47">
        <v>2.2</v>
      </c>
      <c r="F55" s="65">
        <f t="shared" si="0"/>
        <v>-1.3790000000000002</v>
      </c>
      <c r="G55" s="64" t="e">
        <f t="shared" si="1"/>
        <v>#DIV/0!</v>
      </c>
      <c r="H55" s="64" t="e">
        <f t="shared" si="2"/>
        <v>#DIV/0!</v>
      </c>
    </row>
    <row r="56" spans="1:8" ht="25.5">
      <c r="A56" s="9" t="s">
        <v>29</v>
      </c>
      <c r="B56" s="64">
        <v>39</v>
      </c>
      <c r="C56" s="56"/>
      <c r="D56" s="57">
        <v>39.809</v>
      </c>
      <c r="E56" s="47">
        <v>66.2</v>
      </c>
      <c r="F56" s="65">
        <f t="shared" si="0"/>
        <v>-26.391000000000005</v>
      </c>
      <c r="G56" s="64">
        <f t="shared" si="1"/>
        <v>102.07435897435897</v>
      </c>
      <c r="H56" s="64" t="e">
        <f t="shared" si="2"/>
        <v>#DIV/0!</v>
      </c>
    </row>
    <row r="57" spans="1:8" ht="25.5">
      <c r="A57" s="9" t="s">
        <v>30</v>
      </c>
      <c r="B57" s="64">
        <v>83.3</v>
      </c>
      <c r="C57" s="56"/>
      <c r="D57" s="57">
        <v>84.581</v>
      </c>
      <c r="E57" s="47">
        <v>91</v>
      </c>
      <c r="F57" s="65">
        <f t="shared" si="0"/>
        <v>-6.418999999999997</v>
      </c>
      <c r="G57" s="64">
        <f t="shared" si="1"/>
        <v>101.53781512605042</v>
      </c>
      <c r="H57" s="64" t="e">
        <f t="shared" si="2"/>
        <v>#DIV/0!</v>
      </c>
    </row>
    <row r="58" spans="1:8" ht="38.25">
      <c r="A58" s="9" t="s">
        <v>154</v>
      </c>
      <c r="B58" s="64"/>
      <c r="C58" s="56"/>
      <c r="D58" s="54"/>
      <c r="E58" s="47"/>
      <c r="F58" s="65">
        <f t="shared" si="0"/>
        <v>0</v>
      </c>
      <c r="G58" s="64" t="e">
        <f t="shared" si="1"/>
        <v>#DIV/0!</v>
      </c>
      <c r="H58" s="64" t="e">
        <f t="shared" si="2"/>
        <v>#DIV/0!</v>
      </c>
    </row>
    <row r="59" spans="1:9" ht="76.5">
      <c r="A59" s="9" t="s">
        <v>266</v>
      </c>
      <c r="B59" s="64"/>
      <c r="C59" s="56"/>
      <c r="D59" s="54"/>
      <c r="E59" s="47"/>
      <c r="F59" s="65">
        <f t="shared" si="0"/>
        <v>0</v>
      </c>
      <c r="G59" s="64" t="e">
        <f t="shared" si="1"/>
        <v>#DIV/0!</v>
      </c>
      <c r="H59" s="64" t="e">
        <f t="shared" si="2"/>
        <v>#DIV/0!</v>
      </c>
      <c r="I59" s="94"/>
    </row>
    <row r="60" spans="1:11" ht="94.5" customHeight="1">
      <c r="A60" s="9" t="s">
        <v>267</v>
      </c>
      <c r="B60" s="47">
        <v>1460</v>
      </c>
      <c r="C60" s="56"/>
      <c r="D60" s="57">
        <v>1467.291</v>
      </c>
      <c r="E60" s="57">
        <v>2792.5</v>
      </c>
      <c r="F60" s="65">
        <f t="shared" si="0"/>
        <v>-1325.209</v>
      </c>
      <c r="G60" s="64">
        <f t="shared" si="1"/>
        <v>100.49938356164382</v>
      </c>
      <c r="H60" s="64" t="e">
        <f t="shared" si="2"/>
        <v>#DIV/0!</v>
      </c>
      <c r="I60" s="94">
        <f>D60+D63+D66+D67+D69+D70+D71+D61+D62</f>
        <v>3424.1869999999994</v>
      </c>
      <c r="K60">
        <f>I60*1000</f>
        <v>3424186.9999999995</v>
      </c>
    </row>
    <row r="61" spans="1:9" ht="85.5" customHeight="1">
      <c r="A61" s="9" t="s">
        <v>18</v>
      </c>
      <c r="B61" s="47">
        <v>21.7</v>
      </c>
      <c r="C61" s="56"/>
      <c r="D61" s="57">
        <v>51.874</v>
      </c>
      <c r="E61" s="57">
        <v>76.8</v>
      </c>
      <c r="F61" s="65">
        <f t="shared" si="0"/>
        <v>-24.925999999999995</v>
      </c>
      <c r="G61" s="64">
        <f t="shared" si="1"/>
        <v>239.05069124423966</v>
      </c>
      <c r="H61" s="64" t="e">
        <f t="shared" si="2"/>
        <v>#DIV/0!</v>
      </c>
      <c r="I61" s="94"/>
    </row>
    <row r="62" spans="1:9" ht="93.75" customHeight="1">
      <c r="A62" s="9" t="s">
        <v>450</v>
      </c>
      <c r="B62" s="47">
        <v>13.8</v>
      </c>
      <c r="C62" s="58"/>
      <c r="D62" s="47">
        <v>13.812</v>
      </c>
      <c r="E62" s="57">
        <v>20</v>
      </c>
      <c r="F62" s="65">
        <f t="shared" si="0"/>
        <v>-6.188000000000001</v>
      </c>
      <c r="G62" s="64">
        <f t="shared" si="1"/>
        <v>100.08695652173911</v>
      </c>
      <c r="H62" s="64" t="e">
        <f t="shared" si="2"/>
        <v>#DIV/0!</v>
      </c>
      <c r="I62" s="94"/>
    </row>
    <row r="63" spans="1:9" ht="76.5">
      <c r="A63" s="9" t="s">
        <v>19</v>
      </c>
      <c r="B63" s="47">
        <v>56</v>
      </c>
      <c r="C63" s="58"/>
      <c r="D63" s="47">
        <v>41</v>
      </c>
      <c r="E63" s="57">
        <v>80</v>
      </c>
      <c r="F63" s="65">
        <f t="shared" si="0"/>
        <v>-39</v>
      </c>
      <c r="G63" s="64">
        <f t="shared" si="1"/>
        <v>73.21428571428571</v>
      </c>
      <c r="H63" s="64" t="e">
        <f t="shared" si="2"/>
        <v>#DIV/0!</v>
      </c>
      <c r="I63" s="94"/>
    </row>
    <row r="64" spans="1:8" ht="76.5">
      <c r="A64" s="9" t="s">
        <v>17</v>
      </c>
      <c r="B64" s="47"/>
      <c r="C64" s="56"/>
      <c r="D64" s="57"/>
      <c r="E64" s="57"/>
      <c r="F64" s="65">
        <f t="shared" si="0"/>
        <v>0</v>
      </c>
      <c r="G64" s="64" t="e">
        <f t="shared" si="1"/>
        <v>#DIV/0!</v>
      </c>
      <c r="H64" s="64" t="e">
        <f t="shared" si="2"/>
        <v>#DIV/0!</v>
      </c>
    </row>
    <row r="65" spans="1:8" ht="25.5">
      <c r="A65" s="9" t="s">
        <v>239</v>
      </c>
      <c r="B65" s="47"/>
      <c r="C65" s="56"/>
      <c r="D65" s="57"/>
      <c r="E65" s="57"/>
      <c r="F65" s="65">
        <f t="shared" si="0"/>
        <v>0</v>
      </c>
      <c r="G65" s="64" t="e">
        <f t="shared" si="1"/>
        <v>#DIV/0!</v>
      </c>
      <c r="H65" s="64" t="e">
        <f t="shared" si="2"/>
        <v>#DIV/0!</v>
      </c>
    </row>
    <row r="66" spans="1:8" s="34" customFormat="1" ht="76.5">
      <c r="A66" s="9" t="s">
        <v>173</v>
      </c>
      <c r="B66" s="47"/>
      <c r="C66" s="56"/>
      <c r="D66" s="57"/>
      <c r="E66" s="57"/>
      <c r="F66" s="65">
        <f t="shared" si="0"/>
        <v>0</v>
      </c>
      <c r="G66" s="64" t="e">
        <f t="shared" si="1"/>
        <v>#DIV/0!</v>
      </c>
      <c r="H66" s="64" t="e">
        <f t="shared" si="2"/>
        <v>#DIV/0!</v>
      </c>
    </row>
    <row r="67" spans="1:8" s="34" customFormat="1" ht="51">
      <c r="A67" s="9" t="s">
        <v>440</v>
      </c>
      <c r="B67" s="54">
        <v>58.1</v>
      </c>
      <c r="C67" s="54"/>
      <c r="D67" s="57">
        <v>58.084</v>
      </c>
      <c r="E67" s="57"/>
      <c r="F67" s="57"/>
      <c r="G67" s="47">
        <f t="shared" si="1"/>
        <v>99.97246127366608</v>
      </c>
      <c r="H67" s="47" t="e">
        <f t="shared" si="2"/>
        <v>#DIV/0!</v>
      </c>
    </row>
    <row r="68" spans="1:11" s="34" customFormat="1" ht="38.25">
      <c r="A68" s="85" t="s">
        <v>197</v>
      </c>
      <c r="B68" s="75"/>
      <c r="C68" s="108"/>
      <c r="D68" s="86"/>
      <c r="E68" s="86">
        <v>63.1</v>
      </c>
      <c r="F68" s="65">
        <f t="shared" si="0"/>
        <v>-63.1</v>
      </c>
      <c r="G68" s="64" t="e">
        <f t="shared" si="1"/>
        <v>#DIV/0!</v>
      </c>
      <c r="H68" s="64" t="e">
        <f t="shared" si="2"/>
        <v>#DIV/0!</v>
      </c>
      <c r="I68" s="91">
        <f>D68+D69+D70+D71+D67</f>
        <v>1850.21</v>
      </c>
      <c r="K68" s="34">
        <f>I68*1000</f>
        <v>1850210</v>
      </c>
    </row>
    <row r="69" spans="1:8" s="34" customFormat="1" ht="51">
      <c r="A69" s="85" t="s">
        <v>2</v>
      </c>
      <c r="B69" s="75">
        <v>480.8</v>
      </c>
      <c r="C69" s="108"/>
      <c r="D69" s="86">
        <v>505.365</v>
      </c>
      <c r="E69" s="86">
        <v>314.6</v>
      </c>
      <c r="F69" s="65">
        <f t="shared" si="0"/>
        <v>190.765</v>
      </c>
      <c r="G69" s="64">
        <f>D69/B69*100</f>
        <v>105.10919301164725</v>
      </c>
      <c r="H69" s="64" t="e">
        <f>D69/C69*100</f>
        <v>#DIV/0!</v>
      </c>
    </row>
    <row r="70" spans="1:8" s="34" customFormat="1" ht="51">
      <c r="A70" s="9" t="s">
        <v>294</v>
      </c>
      <c r="B70" s="75">
        <v>1044</v>
      </c>
      <c r="C70" s="108"/>
      <c r="D70" s="86">
        <v>1044</v>
      </c>
      <c r="E70" s="86">
        <v>525.9</v>
      </c>
      <c r="F70" s="65">
        <f t="shared" si="0"/>
        <v>518.1</v>
      </c>
      <c r="G70" s="64">
        <f>D70/B70*100</f>
        <v>100</v>
      </c>
      <c r="H70" s="64" t="e">
        <f>D70/C70*100</f>
        <v>#DIV/0!</v>
      </c>
    </row>
    <row r="71" spans="1:8" ht="51">
      <c r="A71" s="9" t="s">
        <v>282</v>
      </c>
      <c r="B71" s="75">
        <v>242</v>
      </c>
      <c r="C71" s="108"/>
      <c r="D71" s="86">
        <v>242.761</v>
      </c>
      <c r="E71" s="86">
        <v>270.4</v>
      </c>
      <c r="F71" s="65">
        <f t="shared" si="0"/>
        <v>-27.63899999999998</v>
      </c>
      <c r="G71" s="64">
        <f t="shared" si="1"/>
        <v>100.31446280991736</v>
      </c>
      <c r="H71" s="64" t="e">
        <f t="shared" si="2"/>
        <v>#DIV/0!</v>
      </c>
    </row>
    <row r="72" spans="1:8" ht="63.75">
      <c r="A72" s="17" t="s">
        <v>130</v>
      </c>
      <c r="B72" s="56">
        <v>18</v>
      </c>
      <c r="C72" s="56"/>
      <c r="D72" s="57">
        <v>19.381</v>
      </c>
      <c r="E72" s="58">
        <v>11.3</v>
      </c>
      <c r="F72" s="65">
        <f t="shared" si="0"/>
        <v>8.081</v>
      </c>
      <c r="G72" s="64">
        <f t="shared" si="1"/>
        <v>107.67222222222222</v>
      </c>
      <c r="H72" s="64" t="e">
        <f t="shared" si="2"/>
        <v>#DIV/0!</v>
      </c>
    </row>
    <row r="73" spans="1:8" ht="51">
      <c r="A73" s="9" t="s">
        <v>125</v>
      </c>
      <c r="B73" s="64">
        <v>1</v>
      </c>
      <c r="C73" s="56"/>
      <c r="D73" s="65">
        <v>0.3</v>
      </c>
      <c r="E73" s="65">
        <v>0.6</v>
      </c>
      <c r="F73" s="65">
        <f t="shared" si="0"/>
        <v>-0.3</v>
      </c>
      <c r="G73" s="64">
        <f t="shared" si="1"/>
        <v>30</v>
      </c>
      <c r="H73" s="64" t="e">
        <f t="shared" si="2"/>
        <v>#DIV/0!</v>
      </c>
    </row>
    <row r="74" spans="1:9" ht="51">
      <c r="A74" s="9" t="s">
        <v>123</v>
      </c>
      <c r="B74" s="54">
        <v>30</v>
      </c>
      <c r="C74" s="54"/>
      <c r="D74" s="57">
        <v>30</v>
      </c>
      <c r="E74" s="57">
        <v>12.5</v>
      </c>
      <c r="F74" s="57">
        <f>D74-E74</f>
        <v>17.5</v>
      </c>
      <c r="G74" s="47">
        <f>D74/B74*100</f>
        <v>100</v>
      </c>
      <c r="H74" s="47" t="e">
        <f>D74/C74*100</f>
        <v>#DIV/0!</v>
      </c>
      <c r="I74" s="5"/>
    </row>
    <row r="75" spans="1:9" ht="51">
      <c r="A75" s="9" t="s">
        <v>284</v>
      </c>
      <c r="B75" s="54">
        <v>15</v>
      </c>
      <c r="C75" s="54"/>
      <c r="D75" s="57">
        <v>10</v>
      </c>
      <c r="E75" s="57">
        <v>12</v>
      </c>
      <c r="F75" s="57"/>
      <c r="G75" s="47">
        <f>D75/B75*100</f>
        <v>66.66666666666666</v>
      </c>
      <c r="H75" s="47" t="e">
        <f>D75/C75*100</f>
        <v>#DIV/0!</v>
      </c>
      <c r="I75" s="22"/>
    </row>
    <row r="76" spans="1:17" ht="51">
      <c r="A76" s="9" t="s">
        <v>417</v>
      </c>
      <c r="B76" s="47"/>
      <c r="C76" s="56"/>
      <c r="D76" s="47">
        <v>5</v>
      </c>
      <c r="E76" s="47"/>
      <c r="F76" s="65">
        <f aca="true" t="shared" si="3" ref="F76:F118">D76-E76</f>
        <v>5</v>
      </c>
      <c r="G76" s="64" t="e">
        <f aca="true" t="shared" si="4" ref="G76:G118">D76/B76*100</f>
        <v>#DIV/0!</v>
      </c>
      <c r="H76" s="64" t="e">
        <f aca="true" t="shared" si="5" ref="H76:H118">D76/C76*100</f>
        <v>#DIV/0!</v>
      </c>
      <c r="L76" s="77"/>
      <c r="M76" s="77"/>
      <c r="N76" s="78"/>
      <c r="O76" s="77"/>
      <c r="P76" s="77"/>
      <c r="Q76" s="77"/>
    </row>
    <row r="77" spans="1:17" ht="38.25">
      <c r="A77" s="9" t="s">
        <v>273</v>
      </c>
      <c r="B77" s="47">
        <v>8</v>
      </c>
      <c r="C77" s="56"/>
      <c r="D77" s="57">
        <v>8</v>
      </c>
      <c r="E77" s="57">
        <v>95</v>
      </c>
      <c r="F77" s="65">
        <f t="shared" si="3"/>
        <v>-87</v>
      </c>
      <c r="G77" s="64">
        <f t="shared" si="4"/>
        <v>100</v>
      </c>
      <c r="H77" s="64" t="e">
        <f t="shared" si="5"/>
        <v>#DIV/0!</v>
      </c>
      <c r="L77" s="77"/>
      <c r="M77" s="77"/>
      <c r="N77" s="77"/>
      <c r="O77" s="77"/>
      <c r="P77" s="77"/>
      <c r="Q77" s="77"/>
    </row>
    <row r="78" spans="1:17" ht="25.5">
      <c r="A78" s="9" t="s">
        <v>231</v>
      </c>
      <c r="B78" s="64"/>
      <c r="C78" s="56"/>
      <c r="D78" s="57"/>
      <c r="E78" s="65"/>
      <c r="F78" s="65">
        <f>D78-E78</f>
        <v>0</v>
      </c>
      <c r="G78" s="64" t="e">
        <f>D78/B78*100</f>
        <v>#DIV/0!</v>
      </c>
      <c r="H78" s="64" t="e">
        <f>D78/C78*100</f>
        <v>#DIV/0!</v>
      </c>
      <c r="I78" s="5"/>
      <c r="L78" s="77"/>
      <c r="M78" s="77"/>
      <c r="N78" s="77"/>
      <c r="O78" s="77"/>
      <c r="P78" s="77"/>
      <c r="Q78" s="77"/>
    </row>
    <row r="79" spans="1:17" ht="25.5">
      <c r="A79" s="9" t="s">
        <v>205</v>
      </c>
      <c r="B79" s="54"/>
      <c r="C79" s="56"/>
      <c r="D79" s="57"/>
      <c r="E79" s="57">
        <v>5</v>
      </c>
      <c r="F79" s="65">
        <f>D79-E79</f>
        <v>-5</v>
      </c>
      <c r="G79" s="64" t="e">
        <f>D79/B79*100</f>
        <v>#DIV/0!</v>
      </c>
      <c r="H79" s="64" t="e">
        <f>D79/C79*100</f>
        <v>#DIV/0!</v>
      </c>
      <c r="I79" s="5"/>
      <c r="L79" s="77"/>
      <c r="M79" s="77"/>
      <c r="N79" s="77"/>
      <c r="O79" s="77"/>
      <c r="P79" s="77"/>
      <c r="Q79" s="77"/>
    </row>
    <row r="80" spans="1:17" ht="51">
      <c r="A80" s="9" t="s">
        <v>295</v>
      </c>
      <c r="B80" s="54"/>
      <c r="C80" s="56"/>
      <c r="D80" s="57"/>
      <c r="E80" s="57"/>
      <c r="F80" s="65"/>
      <c r="G80" s="64" t="e">
        <f>D80/B80*100</f>
        <v>#DIV/0!</v>
      </c>
      <c r="H80" s="64" t="e">
        <f>D80/C80*100</f>
        <v>#DIV/0!</v>
      </c>
      <c r="I80" s="22"/>
      <c r="L80" s="77"/>
      <c r="M80" s="77"/>
      <c r="N80" s="77"/>
      <c r="O80" s="77"/>
      <c r="P80" s="77"/>
      <c r="Q80" s="77"/>
    </row>
    <row r="81" spans="1:17" ht="51">
      <c r="A81" s="9" t="s">
        <v>288</v>
      </c>
      <c r="B81" s="47">
        <v>1</v>
      </c>
      <c r="C81" s="56"/>
      <c r="D81" s="57">
        <v>0.5</v>
      </c>
      <c r="E81" s="57">
        <v>1.5</v>
      </c>
      <c r="F81" s="65">
        <f>D81-E81</f>
        <v>-1</v>
      </c>
      <c r="G81" s="64">
        <f>D81/B81*100</f>
        <v>50</v>
      </c>
      <c r="H81" s="64" t="e">
        <f>D81/C81*100</f>
        <v>#DIV/0!</v>
      </c>
      <c r="L81" s="77"/>
      <c r="M81" s="77"/>
      <c r="N81" s="77"/>
      <c r="O81" s="77"/>
      <c r="P81" s="77"/>
      <c r="Q81" s="77"/>
    </row>
    <row r="82" spans="1:9" ht="51">
      <c r="A82" s="9" t="s">
        <v>174</v>
      </c>
      <c r="B82" s="54"/>
      <c r="C82" s="56"/>
      <c r="D82" s="57"/>
      <c r="E82" s="57"/>
      <c r="F82" s="65">
        <f t="shared" si="3"/>
        <v>0</v>
      </c>
      <c r="G82" s="64" t="e">
        <f t="shared" si="4"/>
        <v>#DIV/0!</v>
      </c>
      <c r="H82" s="64" t="e">
        <f t="shared" si="5"/>
        <v>#DIV/0!</v>
      </c>
      <c r="I82" s="5"/>
    </row>
    <row r="83" spans="1:8" ht="25.5">
      <c r="A83" s="9" t="s">
        <v>177</v>
      </c>
      <c r="B83" s="54"/>
      <c r="C83" s="74"/>
      <c r="D83" s="57"/>
      <c r="E83" s="57"/>
      <c r="F83" s="65">
        <f>D83-E83</f>
        <v>0</v>
      </c>
      <c r="G83" s="64" t="e">
        <f>D83/B83*100</f>
        <v>#DIV/0!</v>
      </c>
      <c r="H83" s="64" t="e">
        <f>D83/C83*100</f>
        <v>#DIV/0!</v>
      </c>
    </row>
    <row r="84" spans="1:8" ht="38.25">
      <c r="A84" s="9" t="s">
        <v>13</v>
      </c>
      <c r="B84" s="47">
        <v>182</v>
      </c>
      <c r="C84" s="56"/>
      <c r="D84" s="57">
        <v>182.25</v>
      </c>
      <c r="E84" s="57">
        <v>229.5</v>
      </c>
      <c r="F84" s="65">
        <f>D84-E84</f>
        <v>-47.25</v>
      </c>
      <c r="G84" s="64">
        <f>D84/B84*100</f>
        <v>100.13736263736264</v>
      </c>
      <c r="H84" s="64" t="e">
        <f>D84/C84*100</f>
        <v>#DIV/0!</v>
      </c>
    </row>
    <row r="85" spans="1:8" ht="63.75">
      <c r="A85" s="9" t="s">
        <v>397</v>
      </c>
      <c r="B85" s="64"/>
      <c r="C85" s="56"/>
      <c r="D85" s="57">
        <v>3</v>
      </c>
      <c r="E85" s="65"/>
      <c r="F85" s="65">
        <f>D85-E85</f>
        <v>3</v>
      </c>
      <c r="G85" s="64" t="e">
        <f>D85/B85*100</f>
        <v>#DIV/0!</v>
      </c>
      <c r="H85" s="64" t="e">
        <f>D85/C85*100</f>
        <v>#DIV/0!</v>
      </c>
    </row>
    <row r="86" spans="1:8" ht="63.75">
      <c r="A86" s="9" t="s">
        <v>11</v>
      </c>
      <c r="B86" s="54">
        <v>0.2</v>
      </c>
      <c r="C86" s="54"/>
      <c r="D86" s="57">
        <v>0.205</v>
      </c>
      <c r="E86" s="57"/>
      <c r="F86" s="57"/>
      <c r="G86" s="47">
        <f>D86/B86*100</f>
        <v>102.49999999999999</v>
      </c>
      <c r="H86" s="47" t="e">
        <f>D86/C86*100</f>
        <v>#DIV/0!</v>
      </c>
    </row>
    <row r="87" spans="1:8" ht="63.75">
      <c r="A87" s="9" t="s">
        <v>11</v>
      </c>
      <c r="B87" s="47">
        <v>1</v>
      </c>
      <c r="C87" s="56"/>
      <c r="D87" s="47">
        <v>4.67</v>
      </c>
      <c r="E87" s="47">
        <v>0.7</v>
      </c>
      <c r="F87" s="65">
        <f aca="true" t="shared" si="6" ref="F87:F98">D87-E87</f>
        <v>3.9699999999999998</v>
      </c>
      <c r="G87" s="64">
        <f aca="true" t="shared" si="7" ref="G87:G98">D87/B87*100</f>
        <v>467</v>
      </c>
      <c r="H87" s="64" t="e">
        <f aca="true" t="shared" si="8" ref="H87:H98">D87/C87*100</f>
        <v>#DIV/0!</v>
      </c>
    </row>
    <row r="88" spans="1:8" ht="51">
      <c r="A88" s="9" t="s">
        <v>446</v>
      </c>
      <c r="B88" s="47"/>
      <c r="C88" s="58"/>
      <c r="D88" s="47">
        <v>5914.456</v>
      </c>
      <c r="E88" s="47"/>
      <c r="F88" s="47">
        <f t="shared" si="6"/>
        <v>5914.456</v>
      </c>
      <c r="G88" s="47" t="e">
        <f t="shared" si="7"/>
        <v>#DIV/0!</v>
      </c>
      <c r="H88" s="48" t="e">
        <f t="shared" si="8"/>
        <v>#DIV/0!</v>
      </c>
    </row>
    <row r="89" spans="1:9" ht="38.25">
      <c r="A89" s="9" t="s">
        <v>274</v>
      </c>
      <c r="B89" s="120">
        <v>21</v>
      </c>
      <c r="C89" s="121"/>
      <c r="D89" s="100">
        <v>6</v>
      </c>
      <c r="E89" s="122">
        <v>24.7</v>
      </c>
      <c r="F89" s="65">
        <f t="shared" si="6"/>
        <v>-18.7</v>
      </c>
      <c r="G89" s="64">
        <f t="shared" si="7"/>
        <v>28.57142857142857</v>
      </c>
      <c r="H89" s="64" t="e">
        <f t="shared" si="8"/>
        <v>#DIV/0!</v>
      </c>
      <c r="I89" s="5"/>
    </row>
    <row r="90" spans="1:9" ht="38.25">
      <c r="A90" s="9" t="s">
        <v>434</v>
      </c>
      <c r="B90" s="54">
        <v>736.2</v>
      </c>
      <c r="C90" s="54"/>
      <c r="D90" s="57">
        <v>820.823</v>
      </c>
      <c r="E90" s="57"/>
      <c r="F90" s="57">
        <f t="shared" si="6"/>
        <v>820.823</v>
      </c>
      <c r="G90" s="47">
        <f t="shared" si="7"/>
        <v>111.49456669383319</v>
      </c>
      <c r="H90" s="47" t="e">
        <f t="shared" si="8"/>
        <v>#DIV/0!</v>
      </c>
      <c r="I90" s="5"/>
    </row>
    <row r="91" spans="1:9" ht="63.75">
      <c r="A91" s="9" t="s">
        <v>289</v>
      </c>
      <c r="B91" s="64">
        <v>880</v>
      </c>
      <c r="C91" s="56"/>
      <c r="D91" s="57">
        <v>1162.766</v>
      </c>
      <c r="E91" s="65">
        <v>446.8</v>
      </c>
      <c r="F91" s="65">
        <f t="shared" si="6"/>
        <v>715.9660000000001</v>
      </c>
      <c r="G91" s="64">
        <f t="shared" si="7"/>
        <v>132.13250000000002</v>
      </c>
      <c r="H91" s="64" t="e">
        <f t="shared" si="8"/>
        <v>#DIV/0!</v>
      </c>
      <c r="I91" s="5"/>
    </row>
    <row r="92" spans="1:9" ht="25.5">
      <c r="A92" s="9" t="s">
        <v>166</v>
      </c>
      <c r="B92" s="54"/>
      <c r="C92" s="74"/>
      <c r="D92" s="57"/>
      <c r="E92" s="57"/>
      <c r="F92" s="65">
        <f t="shared" si="6"/>
        <v>0</v>
      </c>
      <c r="G92" s="64" t="e">
        <f t="shared" si="7"/>
        <v>#DIV/0!</v>
      </c>
      <c r="H92" s="64" t="e">
        <f t="shared" si="8"/>
        <v>#DIV/0!</v>
      </c>
      <c r="I92" s="5"/>
    </row>
    <row r="93" spans="1:8" ht="25.5">
      <c r="A93" s="9" t="s">
        <v>204</v>
      </c>
      <c r="B93" s="125">
        <v>150</v>
      </c>
      <c r="C93" s="56"/>
      <c r="D93" s="57">
        <v>175.003</v>
      </c>
      <c r="E93" s="57">
        <v>135.5</v>
      </c>
      <c r="F93" s="65">
        <f t="shared" si="6"/>
        <v>39.502999999999986</v>
      </c>
      <c r="G93" s="64">
        <f t="shared" si="7"/>
        <v>116.66866666666667</v>
      </c>
      <c r="H93" s="64" t="e">
        <f t="shared" si="8"/>
        <v>#DIV/0!</v>
      </c>
    </row>
    <row r="94" spans="1:8" ht="51">
      <c r="A94" s="9" t="s">
        <v>292</v>
      </c>
      <c r="B94" s="54"/>
      <c r="C94" s="56"/>
      <c r="D94" s="57">
        <v>3</v>
      </c>
      <c r="E94" s="57">
        <v>9</v>
      </c>
      <c r="F94" s="65">
        <f t="shared" si="6"/>
        <v>-6</v>
      </c>
      <c r="G94" s="64" t="e">
        <f t="shared" si="7"/>
        <v>#DIV/0!</v>
      </c>
      <c r="H94" s="64" t="e">
        <f t="shared" si="8"/>
        <v>#DIV/0!</v>
      </c>
    </row>
    <row r="95" spans="1:8" ht="51">
      <c r="A95" s="9" t="s">
        <v>198</v>
      </c>
      <c r="B95" s="47"/>
      <c r="C95" s="56"/>
      <c r="D95" s="47"/>
      <c r="E95" s="47"/>
      <c r="F95" s="65">
        <f t="shared" si="6"/>
        <v>0</v>
      </c>
      <c r="G95" s="64" t="e">
        <f t="shared" si="7"/>
        <v>#DIV/0!</v>
      </c>
      <c r="H95" s="64" t="e">
        <f t="shared" si="8"/>
        <v>#DIV/0!</v>
      </c>
    </row>
    <row r="96" spans="1:8" ht="51">
      <c r="A96" s="9" t="s">
        <v>41</v>
      </c>
      <c r="B96" s="47"/>
      <c r="C96" s="56"/>
      <c r="D96" s="47"/>
      <c r="E96" s="47"/>
      <c r="F96" s="65">
        <f t="shared" si="6"/>
        <v>0</v>
      </c>
      <c r="G96" s="64" t="e">
        <f t="shared" si="7"/>
        <v>#DIV/0!</v>
      </c>
      <c r="H96" s="64" t="e">
        <f t="shared" si="8"/>
        <v>#DIV/0!</v>
      </c>
    </row>
    <row r="97" spans="1:9" ht="51">
      <c r="A97" s="9" t="s">
        <v>281</v>
      </c>
      <c r="B97" s="47">
        <v>20.9</v>
      </c>
      <c r="C97" s="56"/>
      <c r="D97" s="47">
        <v>22.828</v>
      </c>
      <c r="E97" s="47">
        <v>43.5</v>
      </c>
      <c r="F97" s="65">
        <f>D97-E97</f>
        <v>-20.672</v>
      </c>
      <c r="G97" s="64">
        <f>D97/B97*100</f>
        <v>109.22488038277511</v>
      </c>
      <c r="H97" s="64" t="e">
        <f>D97/C97*100</f>
        <v>#DIV/0!</v>
      </c>
      <c r="I97" s="5"/>
    </row>
    <row r="98" spans="1:8" ht="25.5">
      <c r="A98" s="9" t="s">
        <v>131</v>
      </c>
      <c r="B98" s="47"/>
      <c r="C98" s="56"/>
      <c r="D98" s="47">
        <v>3.37</v>
      </c>
      <c r="E98" s="47"/>
      <c r="F98" s="65">
        <f t="shared" si="6"/>
        <v>3.37</v>
      </c>
      <c r="G98" s="64" t="e">
        <f t="shared" si="7"/>
        <v>#DIV/0!</v>
      </c>
      <c r="H98" s="64" t="e">
        <f t="shared" si="8"/>
        <v>#DIV/0!</v>
      </c>
    </row>
    <row r="99" spans="1:9" ht="38.25">
      <c r="A99" s="9" t="s">
        <v>47</v>
      </c>
      <c r="B99" s="54"/>
      <c r="C99" s="74"/>
      <c r="D99" s="57"/>
      <c r="E99" s="57"/>
      <c r="F99" s="65">
        <f t="shared" si="3"/>
        <v>0</v>
      </c>
      <c r="G99" s="64" t="e">
        <f t="shared" si="4"/>
        <v>#DIV/0!</v>
      </c>
      <c r="H99" s="64" t="e">
        <f t="shared" si="5"/>
        <v>#DIV/0!</v>
      </c>
      <c r="I99" s="5"/>
    </row>
    <row r="100" spans="1:8" ht="25.5">
      <c r="A100" s="9" t="s">
        <v>131</v>
      </c>
      <c r="B100" s="54"/>
      <c r="C100" s="56"/>
      <c r="D100" s="57"/>
      <c r="E100" s="57"/>
      <c r="F100" s="65">
        <f t="shared" si="3"/>
        <v>0</v>
      </c>
      <c r="G100" s="64" t="e">
        <f t="shared" si="4"/>
        <v>#DIV/0!</v>
      </c>
      <c r="H100" s="64" t="e">
        <f t="shared" si="5"/>
        <v>#DIV/0!</v>
      </c>
    </row>
    <row r="101" spans="1:8" ht="38.25">
      <c r="A101" s="9" t="s">
        <v>138</v>
      </c>
      <c r="B101" s="64">
        <v>5</v>
      </c>
      <c r="C101" s="56"/>
      <c r="D101" s="57">
        <v>7.5</v>
      </c>
      <c r="E101" s="65">
        <v>15.2</v>
      </c>
      <c r="F101" s="65">
        <f t="shared" si="3"/>
        <v>-7.699999999999999</v>
      </c>
      <c r="G101" s="64">
        <f t="shared" si="4"/>
        <v>150</v>
      </c>
      <c r="H101" s="64" t="e">
        <f t="shared" si="5"/>
        <v>#DIV/0!</v>
      </c>
    </row>
    <row r="102" spans="1:8" ht="38.25">
      <c r="A102" s="9" t="s">
        <v>242</v>
      </c>
      <c r="B102" s="64"/>
      <c r="C102" s="56"/>
      <c r="D102" s="57"/>
      <c r="E102" s="65"/>
      <c r="F102" s="65">
        <f t="shared" si="3"/>
        <v>0</v>
      </c>
      <c r="G102" s="64" t="e">
        <f t="shared" si="4"/>
        <v>#DIV/0!</v>
      </c>
      <c r="H102" s="64" t="e">
        <f t="shared" si="5"/>
        <v>#DIV/0!</v>
      </c>
    </row>
    <row r="103" spans="1:8" ht="38.25">
      <c r="A103" s="9" t="s">
        <v>171</v>
      </c>
      <c r="B103" s="64"/>
      <c r="C103" s="56"/>
      <c r="D103" s="57"/>
      <c r="E103" s="65"/>
      <c r="F103" s="65">
        <f t="shared" si="3"/>
        <v>0</v>
      </c>
      <c r="G103" s="64" t="e">
        <f t="shared" si="4"/>
        <v>#DIV/0!</v>
      </c>
      <c r="H103" s="64" t="e">
        <f t="shared" si="5"/>
        <v>#DIV/0!</v>
      </c>
    </row>
    <row r="104" spans="1:8" ht="38.25">
      <c r="A104" s="9" t="s">
        <v>92</v>
      </c>
      <c r="B104" s="47">
        <v>103</v>
      </c>
      <c r="C104" s="56"/>
      <c r="D104" s="57">
        <v>367.077</v>
      </c>
      <c r="E104" s="57">
        <v>89.3</v>
      </c>
      <c r="F104" s="65">
        <f t="shared" si="3"/>
        <v>277.777</v>
      </c>
      <c r="G104" s="64">
        <f t="shared" si="4"/>
        <v>356.38543689320386</v>
      </c>
      <c r="H104" s="64" t="e">
        <f t="shared" si="5"/>
        <v>#DIV/0!</v>
      </c>
    </row>
    <row r="105" spans="1:8" ht="38.25">
      <c r="A105" s="9" t="s">
        <v>93</v>
      </c>
      <c r="B105" s="47"/>
      <c r="C105" s="56"/>
      <c r="D105" s="57"/>
      <c r="E105" s="57"/>
      <c r="F105" s="65">
        <f t="shared" si="3"/>
        <v>0</v>
      </c>
      <c r="G105" s="64" t="e">
        <f t="shared" si="4"/>
        <v>#DIV/0!</v>
      </c>
      <c r="H105" s="64" t="e">
        <f t="shared" si="5"/>
        <v>#DIV/0!</v>
      </c>
    </row>
    <row r="106" spans="1:8" ht="38.25">
      <c r="A106" s="9" t="s">
        <v>265</v>
      </c>
      <c r="B106" s="47"/>
      <c r="C106" s="56"/>
      <c r="D106" s="57">
        <v>1</v>
      </c>
      <c r="E106" s="57"/>
      <c r="F106" s="65">
        <f t="shared" si="3"/>
        <v>1</v>
      </c>
      <c r="G106" s="64" t="e">
        <f t="shared" si="4"/>
        <v>#DIV/0!</v>
      </c>
      <c r="H106" s="64" t="e">
        <f t="shared" si="5"/>
        <v>#DIV/0!</v>
      </c>
    </row>
    <row r="107" spans="1:8" ht="38.25">
      <c r="A107" s="9" t="s">
        <v>35</v>
      </c>
      <c r="B107" s="64"/>
      <c r="C107" s="56"/>
      <c r="D107" s="57"/>
      <c r="E107" s="65"/>
      <c r="F107" s="65">
        <f t="shared" si="3"/>
        <v>0</v>
      </c>
      <c r="G107" s="64" t="e">
        <f t="shared" si="4"/>
        <v>#DIV/0!</v>
      </c>
      <c r="H107" s="64" t="e">
        <f t="shared" si="5"/>
        <v>#DIV/0!</v>
      </c>
    </row>
    <row r="108" spans="1:8" ht="38.25">
      <c r="A108" s="9" t="s">
        <v>94</v>
      </c>
      <c r="B108" s="47">
        <v>2</v>
      </c>
      <c r="C108" s="56"/>
      <c r="D108" s="57">
        <v>1.9</v>
      </c>
      <c r="E108" s="57">
        <v>2</v>
      </c>
      <c r="F108" s="65">
        <f t="shared" si="3"/>
        <v>-0.10000000000000009</v>
      </c>
      <c r="G108" s="64">
        <f t="shared" si="4"/>
        <v>95</v>
      </c>
      <c r="H108" s="64" t="e">
        <f t="shared" si="5"/>
        <v>#DIV/0!</v>
      </c>
    </row>
    <row r="109" spans="1:8" ht="38.25">
      <c r="A109" s="9" t="s">
        <v>36</v>
      </c>
      <c r="B109" s="47"/>
      <c r="C109" s="56"/>
      <c r="D109" s="57"/>
      <c r="E109" s="57"/>
      <c r="F109" s="65">
        <f t="shared" si="3"/>
        <v>0</v>
      </c>
      <c r="G109" s="64" t="e">
        <f t="shared" si="4"/>
        <v>#DIV/0!</v>
      </c>
      <c r="H109" s="64" t="e">
        <f t="shared" si="5"/>
        <v>#DIV/0!</v>
      </c>
    </row>
    <row r="110" spans="1:8" ht="38.25">
      <c r="A110" s="9" t="s">
        <v>95</v>
      </c>
      <c r="B110" s="47">
        <v>45</v>
      </c>
      <c r="C110" s="56"/>
      <c r="D110" s="57">
        <v>38.858</v>
      </c>
      <c r="E110" s="57">
        <v>61.4</v>
      </c>
      <c r="F110" s="65">
        <f t="shared" si="3"/>
        <v>-22.542</v>
      </c>
      <c r="G110" s="64">
        <f t="shared" si="4"/>
        <v>86.3511111111111</v>
      </c>
      <c r="H110" s="64" t="e">
        <f t="shared" si="5"/>
        <v>#DIV/0!</v>
      </c>
    </row>
    <row r="111" spans="1:9" ht="38.25">
      <c r="A111" s="9" t="s">
        <v>24</v>
      </c>
      <c r="B111" s="47"/>
      <c r="C111" s="56"/>
      <c r="D111" s="57"/>
      <c r="E111" s="57"/>
      <c r="F111" s="65">
        <f t="shared" si="3"/>
        <v>0</v>
      </c>
      <c r="G111" s="64" t="e">
        <f t="shared" si="4"/>
        <v>#DIV/0!</v>
      </c>
      <c r="H111" s="64" t="e">
        <f t="shared" si="5"/>
        <v>#DIV/0!</v>
      </c>
      <c r="I111" s="41"/>
    </row>
    <row r="112" spans="1:8" ht="38.25">
      <c r="A112" s="9" t="s">
        <v>23</v>
      </c>
      <c r="B112" s="47"/>
      <c r="C112" s="56"/>
      <c r="D112" s="54"/>
      <c r="E112" s="47"/>
      <c r="F112" s="65">
        <f t="shared" si="3"/>
        <v>0</v>
      </c>
      <c r="G112" s="64" t="e">
        <f t="shared" si="4"/>
        <v>#DIV/0!</v>
      </c>
      <c r="H112" s="64" t="e">
        <f t="shared" si="5"/>
        <v>#DIV/0!</v>
      </c>
    </row>
    <row r="113" spans="1:8" ht="25.5">
      <c r="A113" s="9" t="s">
        <v>213</v>
      </c>
      <c r="B113" s="47"/>
      <c r="C113" s="56"/>
      <c r="D113" s="57">
        <v>1.416</v>
      </c>
      <c r="E113" s="57"/>
      <c r="F113" s="65">
        <f t="shared" si="3"/>
        <v>1.416</v>
      </c>
      <c r="G113" s="64" t="e">
        <f t="shared" si="4"/>
        <v>#DIV/0!</v>
      </c>
      <c r="H113" s="64" t="e">
        <f t="shared" si="5"/>
        <v>#DIV/0!</v>
      </c>
    </row>
    <row r="114" spans="1:8" ht="25.5">
      <c r="A114" s="9" t="s">
        <v>214</v>
      </c>
      <c r="B114" s="47"/>
      <c r="C114" s="56"/>
      <c r="D114" s="47">
        <v>10.981</v>
      </c>
      <c r="E114" s="47"/>
      <c r="F114" s="65">
        <f t="shared" si="3"/>
        <v>10.981</v>
      </c>
      <c r="G114" s="64" t="e">
        <f t="shared" si="4"/>
        <v>#DIV/0!</v>
      </c>
      <c r="H114" s="64" t="e">
        <f t="shared" si="5"/>
        <v>#DIV/0!</v>
      </c>
    </row>
    <row r="115" spans="1:8" ht="25.5">
      <c r="A115" s="9" t="s">
        <v>224</v>
      </c>
      <c r="B115" s="47"/>
      <c r="C115" s="56"/>
      <c r="D115" s="58">
        <v>0.01</v>
      </c>
      <c r="E115" s="57"/>
      <c r="F115" s="65">
        <f t="shared" si="3"/>
        <v>0.01</v>
      </c>
      <c r="G115" s="64" t="e">
        <f t="shared" si="4"/>
        <v>#DIV/0!</v>
      </c>
      <c r="H115" s="64" t="e">
        <f t="shared" si="5"/>
        <v>#DIV/0!</v>
      </c>
    </row>
    <row r="116" spans="1:8" ht="25.5">
      <c r="A116" s="9" t="s">
        <v>290</v>
      </c>
      <c r="B116" s="47"/>
      <c r="C116" s="56"/>
      <c r="D116" s="58">
        <v>2.917</v>
      </c>
      <c r="E116" s="57">
        <v>10.9</v>
      </c>
      <c r="F116" s="65"/>
      <c r="G116" s="64" t="e">
        <f>D116/B116*100</f>
        <v>#DIV/0!</v>
      </c>
      <c r="H116" s="64" t="e">
        <f>D116/C116*100</f>
        <v>#DIV/0!</v>
      </c>
    </row>
    <row r="117" spans="1:8" ht="25.5">
      <c r="A117" s="9" t="s">
        <v>287</v>
      </c>
      <c r="B117" s="47">
        <v>173.9</v>
      </c>
      <c r="C117" s="74"/>
      <c r="D117" s="56">
        <v>173.908</v>
      </c>
      <c r="E117" s="47"/>
      <c r="F117" s="65"/>
      <c r="G117" s="64">
        <f>D117/B117*100</f>
        <v>100.00460034502588</v>
      </c>
      <c r="H117" s="64" t="e">
        <f>D117/C117*100</f>
        <v>#DIV/0!</v>
      </c>
    </row>
    <row r="118" spans="1:9" s="40" customFormat="1" ht="25.5">
      <c r="A118" s="9" t="s">
        <v>232</v>
      </c>
      <c r="B118" s="47">
        <v>285</v>
      </c>
      <c r="C118" s="56"/>
      <c r="D118" s="47">
        <v>356.5</v>
      </c>
      <c r="E118" s="47">
        <v>330</v>
      </c>
      <c r="F118" s="65">
        <f t="shared" si="3"/>
        <v>26.5</v>
      </c>
      <c r="G118" s="64">
        <f t="shared" si="4"/>
        <v>125.0877192982456</v>
      </c>
      <c r="H118" s="64" t="e">
        <f t="shared" si="5"/>
        <v>#DIV/0!</v>
      </c>
      <c r="I118" s="87"/>
    </row>
    <row r="119" spans="1:11" ht="18">
      <c r="A119" s="28" t="s">
        <v>105</v>
      </c>
      <c r="B119" s="49">
        <f>SUM(B11:B118)</f>
        <v>64642.60000000001</v>
      </c>
      <c r="C119" s="49">
        <f>SUM(C11:C118)</f>
        <v>0</v>
      </c>
      <c r="D119" s="49">
        <f>SUM(D11:D118)</f>
        <v>73745.96699999998</v>
      </c>
      <c r="E119" s="49">
        <f>SUM(E11:E118)</f>
        <v>62023.33000000001</v>
      </c>
      <c r="F119" s="59">
        <f aca="true" t="shared" si="9" ref="F119:F125">D119-E119</f>
        <v>11722.636999999966</v>
      </c>
      <c r="G119" s="68">
        <f>D119/B119*100</f>
        <v>114.08261270431568</v>
      </c>
      <c r="H119" s="68" t="e">
        <f>D119/C119*100</f>
        <v>#DIV/0!</v>
      </c>
      <c r="I119" s="76"/>
      <c r="K119" s="89"/>
    </row>
    <row r="120" spans="1:11" ht="38.25">
      <c r="A120" s="9" t="s">
        <v>164</v>
      </c>
      <c r="B120" s="47">
        <v>992.2</v>
      </c>
      <c r="C120" s="56"/>
      <c r="D120" s="47">
        <v>1018.26</v>
      </c>
      <c r="E120" s="47">
        <v>978.2</v>
      </c>
      <c r="F120" s="65">
        <f t="shared" si="9"/>
        <v>40.059999999999945</v>
      </c>
      <c r="G120" s="47">
        <f>D120/B120*100</f>
        <v>102.62648659544446</v>
      </c>
      <c r="H120" s="47" t="e">
        <f>D120/C120*100</f>
        <v>#DIV/0!</v>
      </c>
      <c r="I120" s="76">
        <f>D120+D121+D122+D123</f>
        <v>12853.732</v>
      </c>
      <c r="K120">
        <f>I120*1000</f>
        <v>12853732</v>
      </c>
    </row>
    <row r="121" spans="1:8" ht="38.25">
      <c r="A121" s="9" t="s">
        <v>31</v>
      </c>
      <c r="B121" s="47">
        <v>11794.4</v>
      </c>
      <c r="C121" s="56"/>
      <c r="D121" s="47">
        <v>11769.097</v>
      </c>
      <c r="E121" s="47">
        <v>13533.9</v>
      </c>
      <c r="F121" s="65">
        <f t="shared" si="9"/>
        <v>-1764.8029999999999</v>
      </c>
      <c r="G121" s="47">
        <f aca="true" t="shared" si="10" ref="G121:G130">D121/B121*100</f>
        <v>99.78546598385675</v>
      </c>
      <c r="H121" s="47" t="e">
        <f aca="true" t="shared" si="11" ref="H121:H130">D121/C121*100</f>
        <v>#DIV/0!</v>
      </c>
    </row>
    <row r="122" spans="1:9" ht="38.25">
      <c r="A122" s="9" t="s">
        <v>152</v>
      </c>
      <c r="B122" s="47">
        <v>27.8</v>
      </c>
      <c r="C122" s="56"/>
      <c r="D122" s="47">
        <v>28.495</v>
      </c>
      <c r="E122" s="47">
        <v>27.7</v>
      </c>
      <c r="F122" s="65">
        <f t="shared" si="9"/>
        <v>0.7950000000000017</v>
      </c>
      <c r="G122" s="47">
        <f t="shared" si="10"/>
        <v>102.49999999999999</v>
      </c>
      <c r="H122" s="47" t="e">
        <f t="shared" si="11"/>
        <v>#DIV/0!</v>
      </c>
      <c r="I122" s="5"/>
    </row>
    <row r="123" spans="1:9" ht="38.25">
      <c r="A123" s="9" t="s">
        <v>26</v>
      </c>
      <c r="B123" s="54">
        <v>37.8</v>
      </c>
      <c r="C123" s="56"/>
      <c r="D123" s="47">
        <v>37.88</v>
      </c>
      <c r="E123" s="60">
        <v>34.3</v>
      </c>
      <c r="F123" s="72">
        <f t="shared" si="9"/>
        <v>3.5800000000000054</v>
      </c>
      <c r="G123" s="47">
        <f t="shared" si="10"/>
        <v>100.21164021164022</v>
      </c>
      <c r="H123" s="47" t="e">
        <f t="shared" si="11"/>
        <v>#DIV/0!</v>
      </c>
      <c r="I123" s="22"/>
    </row>
    <row r="124" spans="1:8" ht="38.25">
      <c r="A124" s="9" t="s">
        <v>268</v>
      </c>
      <c r="B124" s="54">
        <v>112.7</v>
      </c>
      <c r="C124" s="56"/>
      <c r="D124" s="47">
        <v>112.5</v>
      </c>
      <c r="E124" s="60">
        <v>22.3</v>
      </c>
      <c r="F124" s="72">
        <f t="shared" si="9"/>
        <v>90.2</v>
      </c>
      <c r="G124" s="47">
        <f>D124/B124*100</f>
        <v>99.82253771073647</v>
      </c>
      <c r="H124" s="47" t="e">
        <f>D124/C124*100</f>
        <v>#DIV/0!</v>
      </c>
    </row>
    <row r="125" spans="1:8" ht="38.25">
      <c r="A125" s="9" t="s">
        <v>299</v>
      </c>
      <c r="B125" s="54">
        <v>11.7</v>
      </c>
      <c r="C125" s="56"/>
      <c r="D125" s="47">
        <v>12.457</v>
      </c>
      <c r="E125" s="60">
        <v>9</v>
      </c>
      <c r="F125" s="72">
        <f t="shared" si="9"/>
        <v>3.4570000000000007</v>
      </c>
      <c r="G125" s="47">
        <f>D125/B125*100</f>
        <v>106.47008547008548</v>
      </c>
      <c r="H125" s="47" t="e">
        <f>D125/C125*100</f>
        <v>#DIV/0!</v>
      </c>
    </row>
    <row r="126" spans="1:8" ht="38.25">
      <c r="A126" s="9" t="s">
        <v>153</v>
      </c>
      <c r="B126" s="47">
        <v>910.4</v>
      </c>
      <c r="C126" s="56"/>
      <c r="D126" s="47">
        <v>981.784</v>
      </c>
      <c r="E126" s="47">
        <v>915.9</v>
      </c>
      <c r="F126" s="65">
        <f aca="true" t="shared" si="12" ref="F126:F132">D126-E126</f>
        <v>65.88400000000001</v>
      </c>
      <c r="G126" s="47">
        <f t="shared" si="10"/>
        <v>107.84094903339192</v>
      </c>
      <c r="H126" s="47" t="e">
        <f t="shared" si="11"/>
        <v>#DIV/0!</v>
      </c>
    </row>
    <row r="127" spans="1:8" ht="38.25">
      <c r="A127" s="9" t="s">
        <v>53</v>
      </c>
      <c r="B127" s="47">
        <v>277.4</v>
      </c>
      <c r="C127" s="56"/>
      <c r="D127" s="47">
        <v>283.489</v>
      </c>
      <c r="E127" s="47">
        <v>303.9</v>
      </c>
      <c r="F127" s="65">
        <f t="shared" si="12"/>
        <v>-20.411</v>
      </c>
      <c r="G127" s="47">
        <f t="shared" si="10"/>
        <v>102.19502523431868</v>
      </c>
      <c r="H127" s="47" t="e">
        <f t="shared" si="11"/>
        <v>#DIV/0!</v>
      </c>
    </row>
    <row r="128" spans="1:8" ht="25.5">
      <c r="A128" s="9" t="s">
        <v>398</v>
      </c>
      <c r="B128" s="47">
        <v>4</v>
      </c>
      <c r="C128" s="56"/>
      <c r="D128" s="47">
        <v>4</v>
      </c>
      <c r="E128" s="60"/>
      <c r="F128" s="65">
        <f t="shared" si="12"/>
        <v>4</v>
      </c>
      <c r="G128" s="47">
        <f>D128/B128*100</f>
        <v>100</v>
      </c>
      <c r="H128" s="47" t="e">
        <f>D128/C128*100</f>
        <v>#DIV/0!</v>
      </c>
    </row>
    <row r="129" spans="1:8" ht="25.5">
      <c r="A129" s="9" t="s">
        <v>120</v>
      </c>
      <c r="B129" s="54">
        <v>117.061</v>
      </c>
      <c r="C129" s="47"/>
      <c r="D129" s="47">
        <v>126.7</v>
      </c>
      <c r="E129" s="60"/>
      <c r="F129" s="72">
        <f t="shared" si="12"/>
        <v>126.7</v>
      </c>
      <c r="G129" s="47">
        <f>D129/B129*100</f>
        <v>108.23416851043473</v>
      </c>
      <c r="H129" s="47" t="e">
        <f>D129/C129*100</f>
        <v>#DIV/0!</v>
      </c>
    </row>
    <row r="130" spans="1:8" ht="25.5">
      <c r="A130" s="9" t="s">
        <v>415</v>
      </c>
      <c r="B130" s="47">
        <v>33.3</v>
      </c>
      <c r="C130" s="56"/>
      <c r="D130" s="47">
        <v>33.3</v>
      </c>
      <c r="E130" s="60"/>
      <c r="F130" s="65">
        <f t="shared" si="12"/>
        <v>33.3</v>
      </c>
      <c r="G130" s="47">
        <f t="shared" si="10"/>
        <v>100</v>
      </c>
      <c r="H130" s="47" t="e">
        <f t="shared" si="11"/>
        <v>#DIV/0!</v>
      </c>
    </row>
    <row r="131" spans="1:8" ht="15">
      <c r="A131" s="11" t="s">
        <v>106</v>
      </c>
      <c r="B131" s="49">
        <f>SUM(B120:B130)</f>
        <v>14318.760999999999</v>
      </c>
      <c r="C131" s="49">
        <f>SUM(C120:C130)</f>
        <v>0</v>
      </c>
      <c r="D131" s="49">
        <f>SUM(D120:D130)</f>
        <v>14407.962</v>
      </c>
      <c r="E131" s="49">
        <f>SUM(E120:E130)</f>
        <v>15825.199999999999</v>
      </c>
      <c r="F131" s="59">
        <f t="shared" si="12"/>
        <v>-1417.2379999999994</v>
      </c>
      <c r="G131" s="49">
        <f>D131/B131*100</f>
        <v>100.62296591164557</v>
      </c>
      <c r="H131" s="49" t="e">
        <f>D131/C131*100</f>
        <v>#DIV/0!</v>
      </c>
    </row>
    <row r="132" spans="1:9" ht="15">
      <c r="A132" s="11" t="s">
        <v>98</v>
      </c>
      <c r="B132" s="49">
        <f>B131+B119</f>
        <v>78961.361</v>
      </c>
      <c r="C132" s="49">
        <f>C131+C119</f>
        <v>0</v>
      </c>
      <c r="D132" s="49">
        <f>D131+D119</f>
        <v>88153.92899999997</v>
      </c>
      <c r="E132" s="49">
        <f>E131+E119</f>
        <v>77848.53000000001</v>
      </c>
      <c r="F132" s="59">
        <f t="shared" si="12"/>
        <v>10305.398999999961</v>
      </c>
      <c r="G132" s="49">
        <f>D132/B132*100</f>
        <v>111.64185607185769</v>
      </c>
      <c r="H132" s="49" t="e">
        <f>D132/C132*100</f>
        <v>#DIV/0!</v>
      </c>
      <c r="I132" s="76"/>
    </row>
    <row r="133" spans="1:8" ht="25.5">
      <c r="A133" s="9" t="s">
        <v>366</v>
      </c>
      <c r="B133" s="54">
        <v>43979</v>
      </c>
      <c r="C133" s="54"/>
      <c r="D133" s="74">
        <v>43979</v>
      </c>
      <c r="E133" s="47"/>
      <c r="F133" s="47"/>
      <c r="G133" s="47">
        <v>8.333334091270833</v>
      </c>
      <c r="H133" s="47" t="e">
        <v>#DIV/0!</v>
      </c>
    </row>
    <row r="134" spans="1:8" ht="25.5">
      <c r="A134" s="9" t="s">
        <v>360</v>
      </c>
      <c r="B134" s="47">
        <v>1926</v>
      </c>
      <c r="C134" s="47"/>
      <c r="D134" s="47">
        <v>1926</v>
      </c>
      <c r="E134" s="47"/>
      <c r="F134" s="47"/>
      <c r="G134" s="47">
        <f aca="true" t="shared" si="13" ref="G134:G148">D134/B134*100</f>
        <v>100</v>
      </c>
      <c r="H134" s="48" t="e">
        <f aca="true" t="shared" si="14" ref="H134:H148">D134/C134*100</f>
        <v>#DIV/0!</v>
      </c>
    </row>
    <row r="135" spans="1:8" ht="25.5">
      <c r="A135" s="9" t="s">
        <v>361</v>
      </c>
      <c r="B135" s="47">
        <v>5166</v>
      </c>
      <c r="C135" s="47"/>
      <c r="D135" s="47">
        <v>5166</v>
      </c>
      <c r="E135" s="47"/>
      <c r="F135" s="47"/>
      <c r="G135" s="47">
        <f t="shared" si="13"/>
        <v>100</v>
      </c>
      <c r="H135" s="48" t="e">
        <f t="shared" si="14"/>
        <v>#DIV/0!</v>
      </c>
    </row>
    <row r="136" spans="1:8" ht="38.25">
      <c r="A136" s="9" t="s">
        <v>362</v>
      </c>
      <c r="B136" s="47">
        <v>5104.8</v>
      </c>
      <c r="C136" s="47"/>
      <c r="D136" s="47">
        <v>5104.8</v>
      </c>
      <c r="E136" s="47"/>
      <c r="F136" s="47"/>
      <c r="G136" s="47">
        <f t="shared" si="13"/>
        <v>100</v>
      </c>
      <c r="H136" s="48" t="e">
        <f t="shared" si="14"/>
        <v>#DIV/0!</v>
      </c>
    </row>
    <row r="137" spans="1:9" ht="39.75" customHeight="1">
      <c r="A137" s="9" t="s">
        <v>363</v>
      </c>
      <c r="B137" s="54">
        <v>30.4</v>
      </c>
      <c r="C137" s="54"/>
      <c r="D137" s="54">
        <v>30.4</v>
      </c>
      <c r="E137" s="54"/>
      <c r="F137" s="54"/>
      <c r="G137" s="47">
        <f t="shared" si="13"/>
        <v>100</v>
      </c>
      <c r="H137" s="48" t="e">
        <f t="shared" si="14"/>
        <v>#DIV/0!</v>
      </c>
      <c r="I137" s="5"/>
    </row>
    <row r="138" spans="1:9" ht="39.75" customHeight="1">
      <c r="A138" s="9" t="s">
        <v>430</v>
      </c>
      <c r="B138" s="54">
        <v>231.359</v>
      </c>
      <c r="C138" s="47"/>
      <c r="D138" s="56">
        <v>231.359</v>
      </c>
      <c r="E138" s="47"/>
      <c r="F138" s="47"/>
      <c r="G138" s="47">
        <f t="shared" si="13"/>
        <v>100</v>
      </c>
      <c r="H138" s="47" t="e">
        <f t="shared" si="14"/>
        <v>#DIV/0!</v>
      </c>
      <c r="I138" s="5"/>
    </row>
    <row r="139" spans="1:9" ht="39.75" customHeight="1">
      <c r="A139" s="9" t="s">
        <v>367</v>
      </c>
      <c r="B139" s="54">
        <v>25055.7</v>
      </c>
      <c r="C139" s="54"/>
      <c r="D139" s="54">
        <v>25055.697</v>
      </c>
      <c r="E139" s="47"/>
      <c r="F139" s="47"/>
      <c r="G139" s="47">
        <f t="shared" si="13"/>
        <v>99.99998802667656</v>
      </c>
      <c r="H139" s="47" t="e">
        <f t="shared" si="14"/>
        <v>#DIV/0!</v>
      </c>
      <c r="I139" s="5"/>
    </row>
    <row r="140" spans="1:9" ht="39.75" customHeight="1">
      <c r="A140" s="9" t="s">
        <v>407</v>
      </c>
      <c r="B140" s="54">
        <v>1200</v>
      </c>
      <c r="C140" s="54"/>
      <c r="D140" s="54">
        <v>1200</v>
      </c>
      <c r="E140" s="47"/>
      <c r="F140" s="47"/>
      <c r="G140" s="47">
        <f t="shared" si="13"/>
        <v>100</v>
      </c>
      <c r="H140" s="47" t="e">
        <f t="shared" si="14"/>
        <v>#DIV/0!</v>
      </c>
      <c r="I140" s="5"/>
    </row>
    <row r="141" spans="1:9" ht="33.75" customHeight="1">
      <c r="A141" s="9" t="s">
        <v>431</v>
      </c>
      <c r="B141" s="54">
        <v>63.835</v>
      </c>
      <c r="C141" s="54"/>
      <c r="D141" s="54">
        <v>63.835</v>
      </c>
      <c r="E141" s="47"/>
      <c r="F141" s="47"/>
      <c r="G141" s="47">
        <f t="shared" si="13"/>
        <v>100</v>
      </c>
      <c r="H141" s="47" t="e">
        <f t="shared" si="14"/>
        <v>#DIV/0!</v>
      </c>
      <c r="I141" s="5"/>
    </row>
    <row r="142" spans="1:9" ht="39.75" customHeight="1">
      <c r="A142" s="9" t="s">
        <v>409</v>
      </c>
      <c r="B142" s="54">
        <v>522</v>
      </c>
      <c r="C142" s="54"/>
      <c r="D142" s="54">
        <v>518.715</v>
      </c>
      <c r="E142" s="47"/>
      <c r="F142" s="47"/>
      <c r="G142" s="47">
        <f t="shared" si="13"/>
        <v>99.37068965517241</v>
      </c>
      <c r="H142" s="47" t="e">
        <f t="shared" si="14"/>
        <v>#DIV/0!</v>
      </c>
      <c r="I142" s="5"/>
    </row>
    <row r="143" spans="1:9" ht="28.5" customHeight="1">
      <c r="A143" s="17" t="s">
        <v>368</v>
      </c>
      <c r="B143" s="54">
        <v>9718.497</v>
      </c>
      <c r="C143" s="56"/>
      <c r="D143" s="56">
        <v>9594.186</v>
      </c>
      <c r="E143" s="56"/>
      <c r="F143" s="56"/>
      <c r="G143" s="47">
        <f t="shared" si="13"/>
        <v>98.72088245744173</v>
      </c>
      <c r="H143" s="47" t="e">
        <f t="shared" si="14"/>
        <v>#DIV/0!</v>
      </c>
      <c r="I143" s="5"/>
    </row>
    <row r="144" spans="1:9" ht="28.5" customHeight="1">
      <c r="A144" s="17" t="s">
        <v>369</v>
      </c>
      <c r="B144" s="54">
        <v>12082.23</v>
      </c>
      <c r="C144" s="56"/>
      <c r="D144" s="56">
        <v>11862.089</v>
      </c>
      <c r="E144" s="56"/>
      <c r="F144" s="56"/>
      <c r="G144" s="47">
        <f t="shared" si="13"/>
        <v>98.17797707873464</v>
      </c>
      <c r="H144" s="47" t="e">
        <f t="shared" si="14"/>
        <v>#DIV/0!</v>
      </c>
      <c r="I144" s="5"/>
    </row>
    <row r="145" spans="1:9" ht="28.5" customHeight="1">
      <c r="A145" s="9" t="s">
        <v>370</v>
      </c>
      <c r="B145" s="54">
        <v>3718.432</v>
      </c>
      <c r="C145" s="47"/>
      <c r="D145" s="56">
        <v>3718.431</v>
      </c>
      <c r="E145" s="47"/>
      <c r="F145" s="47"/>
      <c r="G145" s="47">
        <f t="shared" si="13"/>
        <v>99.99997310694401</v>
      </c>
      <c r="H145" s="47" t="e">
        <f t="shared" si="14"/>
        <v>#DIV/0!</v>
      </c>
      <c r="I145" s="5"/>
    </row>
    <row r="146" spans="1:9" ht="28.5" customHeight="1">
      <c r="A146" s="9" t="s">
        <v>371</v>
      </c>
      <c r="B146" s="54">
        <v>7540.373</v>
      </c>
      <c r="C146" s="47"/>
      <c r="D146" s="56">
        <v>7540.373</v>
      </c>
      <c r="E146" s="47"/>
      <c r="F146" s="47"/>
      <c r="G146" s="47">
        <f t="shared" si="13"/>
        <v>100</v>
      </c>
      <c r="H146" s="47" t="e">
        <f t="shared" si="14"/>
        <v>#DIV/0!</v>
      </c>
      <c r="I146" s="5"/>
    </row>
    <row r="147" spans="1:9" ht="28.5" customHeight="1">
      <c r="A147" s="17" t="s">
        <v>372</v>
      </c>
      <c r="B147" s="54">
        <v>3376.4</v>
      </c>
      <c r="C147" s="56"/>
      <c r="D147" s="56">
        <v>3376.4</v>
      </c>
      <c r="E147" s="56"/>
      <c r="F147" s="56"/>
      <c r="G147" s="47">
        <f t="shared" si="13"/>
        <v>100</v>
      </c>
      <c r="H147" s="47" t="e">
        <f t="shared" si="14"/>
        <v>#DIV/0!</v>
      </c>
      <c r="I147" s="5"/>
    </row>
    <row r="148" spans="1:9" ht="23.25" customHeight="1">
      <c r="A148" s="9" t="s">
        <v>364</v>
      </c>
      <c r="B148" s="54">
        <v>1257.813</v>
      </c>
      <c r="C148" s="54"/>
      <c r="D148" s="54">
        <v>1257.812</v>
      </c>
      <c r="E148" s="54"/>
      <c r="F148" s="54"/>
      <c r="G148" s="47">
        <f t="shared" si="13"/>
        <v>99.999920496926</v>
      </c>
      <c r="H148" s="48" t="e">
        <f t="shared" si="14"/>
        <v>#DIV/0!</v>
      </c>
      <c r="I148" s="5"/>
    </row>
    <row r="149" spans="1:9" ht="25.5">
      <c r="A149" s="9" t="s">
        <v>356</v>
      </c>
      <c r="B149" s="47">
        <v>919.619</v>
      </c>
      <c r="C149" s="47"/>
      <c r="D149" s="47">
        <v>919.619</v>
      </c>
      <c r="E149" s="47"/>
      <c r="F149" s="47"/>
      <c r="G149" s="47">
        <f aca="true" t="shared" si="15" ref="G149:G161">D149/B149*100</f>
        <v>100</v>
      </c>
      <c r="H149" s="48" t="e">
        <f aca="true" t="shared" si="16" ref="H149:H161">D149/C149*100</f>
        <v>#DIV/0!</v>
      </c>
      <c r="I149" s="5"/>
    </row>
    <row r="150" spans="1:8" ht="38.25">
      <c r="A150" s="17" t="s">
        <v>374</v>
      </c>
      <c r="B150" s="54">
        <v>234.3</v>
      </c>
      <c r="C150" s="47"/>
      <c r="D150" s="56">
        <v>234.244</v>
      </c>
      <c r="E150" s="56"/>
      <c r="F150" s="56"/>
      <c r="G150" s="47">
        <f t="shared" si="15"/>
        <v>99.97609901835254</v>
      </c>
      <c r="H150" s="47" t="e">
        <f t="shared" si="16"/>
        <v>#DIV/0!</v>
      </c>
    </row>
    <row r="151" spans="1:8" ht="38.25">
      <c r="A151" s="17" t="s">
        <v>375</v>
      </c>
      <c r="B151" s="54">
        <v>7495.7</v>
      </c>
      <c r="C151" s="47"/>
      <c r="D151" s="56">
        <v>7495.7</v>
      </c>
      <c r="E151" s="56"/>
      <c r="F151" s="56"/>
      <c r="G151" s="47">
        <f t="shared" si="15"/>
        <v>100</v>
      </c>
      <c r="H151" s="47" t="e">
        <f t="shared" si="16"/>
        <v>#DIV/0!</v>
      </c>
    </row>
    <row r="152" spans="1:9" ht="42.75" customHeight="1">
      <c r="A152" s="9" t="s">
        <v>376</v>
      </c>
      <c r="B152" s="54">
        <v>1928</v>
      </c>
      <c r="C152" s="47"/>
      <c r="D152" s="56">
        <v>1928</v>
      </c>
      <c r="E152" s="56"/>
      <c r="F152" s="56"/>
      <c r="G152" s="47">
        <f t="shared" si="15"/>
        <v>100</v>
      </c>
      <c r="H152" s="47" t="e">
        <f t="shared" si="16"/>
        <v>#DIV/0!</v>
      </c>
      <c r="I152" s="5"/>
    </row>
    <row r="153" spans="1:9" ht="42.75" customHeight="1">
      <c r="A153" s="17" t="s">
        <v>373</v>
      </c>
      <c r="B153" s="54">
        <v>1836.5</v>
      </c>
      <c r="C153" s="47"/>
      <c r="D153" s="56">
        <v>1836.321</v>
      </c>
      <c r="E153" s="56"/>
      <c r="F153" s="56"/>
      <c r="G153" s="47">
        <f t="shared" si="15"/>
        <v>99.99025319901988</v>
      </c>
      <c r="H153" s="47" t="e">
        <f t="shared" si="16"/>
        <v>#DIV/0!</v>
      </c>
      <c r="I153" s="5"/>
    </row>
    <row r="154" spans="1:9" ht="45" customHeight="1">
      <c r="A154" s="17" t="s">
        <v>377</v>
      </c>
      <c r="B154" s="54">
        <v>155.8</v>
      </c>
      <c r="C154" s="47"/>
      <c r="D154" s="56">
        <v>155.744</v>
      </c>
      <c r="E154" s="56"/>
      <c r="F154" s="56"/>
      <c r="G154" s="47">
        <f t="shared" si="15"/>
        <v>99.96405648267009</v>
      </c>
      <c r="H154" s="47" t="e">
        <f t="shared" si="16"/>
        <v>#DIV/0!</v>
      </c>
      <c r="I154" s="5"/>
    </row>
    <row r="155" spans="1:9" ht="44.25" customHeight="1">
      <c r="A155" s="9" t="s">
        <v>358</v>
      </c>
      <c r="B155" s="47">
        <v>2</v>
      </c>
      <c r="C155" s="47"/>
      <c r="D155" s="47">
        <v>2</v>
      </c>
      <c r="E155" s="47"/>
      <c r="F155" s="47"/>
      <c r="G155" s="54">
        <f t="shared" si="15"/>
        <v>100</v>
      </c>
      <c r="H155" s="55" t="e">
        <f t="shared" si="16"/>
        <v>#DIV/0!</v>
      </c>
      <c r="I155" s="5"/>
    </row>
    <row r="156" spans="1:9" s="15" customFormat="1" ht="51">
      <c r="A156" s="9" t="s">
        <v>378</v>
      </c>
      <c r="B156" s="54">
        <v>5619</v>
      </c>
      <c r="C156" s="47"/>
      <c r="D156" s="56">
        <v>5616.79</v>
      </c>
      <c r="E156" s="56"/>
      <c r="F156" s="56"/>
      <c r="G156" s="47">
        <f t="shared" si="15"/>
        <v>99.9606691582132</v>
      </c>
      <c r="H156" s="47" t="e">
        <f t="shared" si="16"/>
        <v>#DIV/0!</v>
      </c>
      <c r="I156" s="14"/>
    </row>
    <row r="157" spans="1:9" s="15" customFormat="1" ht="63.75">
      <c r="A157" s="9" t="s">
        <v>379</v>
      </c>
      <c r="B157" s="54">
        <v>1422.8</v>
      </c>
      <c r="C157" s="47"/>
      <c r="D157" s="56">
        <v>1422.798</v>
      </c>
      <c r="E157" s="56"/>
      <c r="F157" s="56"/>
      <c r="G157" s="47">
        <f t="shared" si="15"/>
        <v>99.99985943210571</v>
      </c>
      <c r="H157" s="47" t="e">
        <f t="shared" si="16"/>
        <v>#DIV/0!</v>
      </c>
      <c r="I157" s="119"/>
    </row>
    <row r="158" spans="1:8" ht="63.75" hidden="1">
      <c r="A158" s="9" t="s">
        <v>391</v>
      </c>
      <c r="B158" s="54"/>
      <c r="C158" s="47"/>
      <c r="D158" s="47"/>
      <c r="E158" s="47"/>
      <c r="F158" s="47"/>
      <c r="G158" s="47" t="e">
        <f t="shared" si="15"/>
        <v>#DIV/0!</v>
      </c>
      <c r="H158" s="47" t="e">
        <f t="shared" si="16"/>
        <v>#DIV/0!</v>
      </c>
    </row>
    <row r="159" spans="1:9" ht="51" hidden="1">
      <c r="A159" s="9" t="s">
        <v>392</v>
      </c>
      <c r="B159" s="54"/>
      <c r="C159" s="47"/>
      <c r="D159" s="47"/>
      <c r="E159" s="47"/>
      <c r="F159" s="47"/>
      <c r="G159" s="47" t="e">
        <f t="shared" si="15"/>
        <v>#DIV/0!</v>
      </c>
      <c r="H159" s="47" t="e">
        <f t="shared" si="16"/>
        <v>#DIV/0!</v>
      </c>
      <c r="I159" s="5"/>
    </row>
    <row r="160" spans="1:9" ht="57.75" customHeight="1" hidden="1">
      <c r="A160" s="9" t="s">
        <v>381</v>
      </c>
      <c r="B160" s="54"/>
      <c r="C160" s="47"/>
      <c r="D160" s="47"/>
      <c r="E160" s="47"/>
      <c r="F160" s="47"/>
      <c r="G160" s="47" t="e">
        <f t="shared" si="15"/>
        <v>#DIV/0!</v>
      </c>
      <c r="H160" s="47" t="e">
        <f t="shared" si="16"/>
        <v>#DIV/0!</v>
      </c>
      <c r="I160" s="5"/>
    </row>
    <row r="161" spans="1:9" ht="64.5" customHeight="1">
      <c r="A161" s="9" t="s">
        <v>382</v>
      </c>
      <c r="B161" s="54">
        <v>3463.4</v>
      </c>
      <c r="C161" s="47"/>
      <c r="D161" s="47">
        <v>3463.27</v>
      </c>
      <c r="E161" s="47"/>
      <c r="F161" s="47"/>
      <c r="G161" s="47">
        <f t="shared" si="15"/>
        <v>99.99624646301322</v>
      </c>
      <c r="H161" s="47" t="e">
        <f t="shared" si="16"/>
        <v>#DIV/0!</v>
      </c>
      <c r="I161" s="5"/>
    </row>
    <row r="162" spans="1:8" ht="59.25" customHeight="1">
      <c r="A162" s="17" t="s">
        <v>383</v>
      </c>
      <c r="B162" s="54">
        <v>788.4</v>
      </c>
      <c r="C162" s="47"/>
      <c r="D162" s="56">
        <v>788.4</v>
      </c>
      <c r="E162" s="56"/>
      <c r="F162" s="56"/>
      <c r="G162" s="47">
        <f>D162/B162*100</f>
        <v>100</v>
      </c>
      <c r="H162" s="47" t="e">
        <f>D162/C162*100</f>
        <v>#DIV/0!</v>
      </c>
    </row>
    <row r="163" spans="1:8" ht="38.25">
      <c r="A163" s="9" t="s">
        <v>365</v>
      </c>
      <c r="B163" s="56">
        <v>642.4</v>
      </c>
      <c r="C163" s="56"/>
      <c r="D163" s="56">
        <v>642.4</v>
      </c>
      <c r="E163" s="56"/>
      <c r="F163" s="56"/>
      <c r="G163" s="47">
        <f aca="true" t="shared" si="17" ref="G163:G177">D163/B163*100</f>
        <v>100</v>
      </c>
      <c r="H163" s="48" t="e">
        <f aca="true" t="shared" si="18" ref="H163:H176">D163/C163*100</f>
        <v>#DIV/0!</v>
      </c>
    </row>
    <row r="164" spans="1:8" ht="38.25">
      <c r="A164" s="9" t="s">
        <v>394</v>
      </c>
      <c r="B164" s="56">
        <v>146</v>
      </c>
      <c r="C164" s="56"/>
      <c r="D164" s="56">
        <v>146</v>
      </c>
      <c r="E164" s="56"/>
      <c r="F164" s="56"/>
      <c r="G164" s="47">
        <f t="shared" si="17"/>
        <v>100</v>
      </c>
      <c r="H164" s="48" t="e">
        <f t="shared" si="18"/>
        <v>#DIV/0!</v>
      </c>
    </row>
    <row r="165" spans="1:8" ht="51">
      <c r="A165" s="17" t="s">
        <v>424</v>
      </c>
      <c r="B165" s="54">
        <v>0.42</v>
      </c>
      <c r="C165" s="47"/>
      <c r="D165" s="56">
        <v>0.42</v>
      </c>
      <c r="E165" s="56"/>
      <c r="F165" s="56"/>
      <c r="G165" s="47">
        <f t="shared" si="17"/>
        <v>100</v>
      </c>
      <c r="H165" s="47" t="e">
        <f t="shared" si="18"/>
        <v>#DIV/0!</v>
      </c>
    </row>
    <row r="166" spans="1:8" ht="38.25">
      <c r="A166" s="17" t="s">
        <v>411</v>
      </c>
      <c r="B166" s="54">
        <v>29.75</v>
      </c>
      <c r="C166" s="47"/>
      <c r="D166" s="56">
        <v>29.75</v>
      </c>
      <c r="E166" s="56"/>
      <c r="F166" s="56"/>
      <c r="G166" s="47">
        <f t="shared" si="17"/>
        <v>100</v>
      </c>
      <c r="H166" s="47" t="e">
        <f t="shared" si="18"/>
        <v>#DIV/0!</v>
      </c>
    </row>
    <row r="167" spans="1:8" ht="51">
      <c r="A167" s="17" t="s">
        <v>412</v>
      </c>
      <c r="B167" s="54">
        <v>3092.384</v>
      </c>
      <c r="C167" s="47"/>
      <c r="D167" s="56">
        <v>3092.384</v>
      </c>
      <c r="E167" s="56"/>
      <c r="F167" s="56"/>
      <c r="G167" s="47">
        <f t="shared" si="17"/>
        <v>100</v>
      </c>
      <c r="H167" s="47" t="e">
        <f t="shared" si="18"/>
        <v>#DIV/0!</v>
      </c>
    </row>
    <row r="168" spans="1:8" ht="25.5">
      <c r="A168" s="9" t="s">
        <v>384</v>
      </c>
      <c r="B168" s="54">
        <v>88312.6</v>
      </c>
      <c r="C168" s="47"/>
      <c r="D168" s="47">
        <v>88312.12</v>
      </c>
      <c r="E168" s="47"/>
      <c r="F168" s="47"/>
      <c r="G168" s="47">
        <f t="shared" si="17"/>
        <v>99.99945647619931</v>
      </c>
      <c r="H168" s="47" t="e">
        <f t="shared" si="18"/>
        <v>#DIV/0!</v>
      </c>
    </row>
    <row r="169" spans="1:8" ht="25.5">
      <c r="A169" s="9" t="s">
        <v>435</v>
      </c>
      <c r="B169" s="56">
        <v>489.375</v>
      </c>
      <c r="C169" s="56"/>
      <c r="D169" s="56">
        <v>489.375</v>
      </c>
      <c r="E169" s="56"/>
      <c r="F169" s="56"/>
      <c r="G169" s="47">
        <f t="shared" si="17"/>
        <v>100</v>
      </c>
      <c r="H169" s="48" t="e">
        <f t="shared" si="18"/>
        <v>#DIV/0!</v>
      </c>
    </row>
    <row r="170" spans="1:8" ht="25.5">
      <c r="A170" s="9" t="s">
        <v>429</v>
      </c>
      <c r="B170" s="47">
        <v>701.3</v>
      </c>
      <c r="C170" s="47"/>
      <c r="D170" s="47">
        <v>701.28</v>
      </c>
      <c r="E170" s="47"/>
      <c r="F170" s="47"/>
      <c r="G170" s="47">
        <f t="shared" si="17"/>
        <v>99.99714815342935</v>
      </c>
      <c r="H170" s="48" t="e">
        <f t="shared" si="18"/>
        <v>#DIV/0!</v>
      </c>
    </row>
    <row r="171" spans="1:9" ht="30.75" customHeight="1">
      <c r="A171" s="9" t="s">
        <v>413</v>
      </c>
      <c r="B171" s="54">
        <v>89</v>
      </c>
      <c r="C171" s="47"/>
      <c r="D171" s="47">
        <v>89</v>
      </c>
      <c r="E171" s="47"/>
      <c r="F171" s="47"/>
      <c r="G171" s="47">
        <f t="shared" si="17"/>
        <v>100</v>
      </c>
      <c r="H171" s="47" t="e">
        <f t="shared" si="18"/>
        <v>#DIV/0!</v>
      </c>
      <c r="I171" s="5"/>
    </row>
    <row r="172" spans="1:8" ht="38.25">
      <c r="A172" s="9" t="s">
        <v>399</v>
      </c>
      <c r="B172" s="47">
        <v>70</v>
      </c>
      <c r="C172" s="47"/>
      <c r="D172" s="47">
        <v>70</v>
      </c>
      <c r="E172" s="47"/>
      <c r="F172" s="47"/>
      <c r="G172" s="47">
        <f t="shared" si="17"/>
        <v>100</v>
      </c>
      <c r="H172" s="48" t="e">
        <f t="shared" si="18"/>
        <v>#DIV/0!</v>
      </c>
    </row>
    <row r="173" spans="1:8" ht="38.25">
      <c r="A173" s="9" t="s">
        <v>405</v>
      </c>
      <c r="B173" s="47">
        <v>38</v>
      </c>
      <c r="C173" s="47"/>
      <c r="D173" s="47">
        <v>43</v>
      </c>
      <c r="E173" s="47"/>
      <c r="F173" s="47"/>
      <c r="G173" s="54">
        <f t="shared" si="17"/>
        <v>113.1578947368421</v>
      </c>
      <c r="H173" s="55" t="e">
        <f t="shared" si="18"/>
        <v>#DIV/0!</v>
      </c>
    </row>
    <row r="174" spans="1:8" ht="25.5">
      <c r="A174" s="9" t="s">
        <v>449</v>
      </c>
      <c r="B174" s="54">
        <v>6.9</v>
      </c>
      <c r="C174" s="47"/>
      <c r="D174" s="47">
        <v>6.9</v>
      </c>
      <c r="E174" s="47"/>
      <c r="F174" s="47"/>
      <c r="G174" s="47">
        <f>D174/B174*100</f>
        <v>100</v>
      </c>
      <c r="H174" s="47" t="e">
        <f>D174/C174*100</f>
        <v>#DIV/0!</v>
      </c>
    </row>
    <row r="175" spans="1:8" ht="38.25">
      <c r="A175" s="9" t="s">
        <v>406</v>
      </c>
      <c r="B175" s="47">
        <v>68</v>
      </c>
      <c r="C175" s="47"/>
      <c r="D175" s="47">
        <v>68</v>
      </c>
      <c r="E175" s="47"/>
      <c r="F175" s="47"/>
      <c r="G175" s="54">
        <f>D175/B175*100</f>
        <v>100</v>
      </c>
      <c r="H175" s="55" t="e">
        <f>D175/C175*100</f>
        <v>#DIV/0!</v>
      </c>
    </row>
    <row r="176" spans="1:8" ht="25.5">
      <c r="A176" s="9" t="s">
        <v>437</v>
      </c>
      <c r="B176" s="54">
        <v>6</v>
      </c>
      <c r="C176" s="47"/>
      <c r="D176" s="47">
        <v>6</v>
      </c>
      <c r="E176" s="47"/>
      <c r="F176" s="47"/>
      <c r="G176" s="47">
        <f t="shared" si="17"/>
        <v>100</v>
      </c>
      <c r="H176" s="47" t="e">
        <f t="shared" si="18"/>
        <v>#DIV/0!</v>
      </c>
    </row>
    <row r="177" spans="1:8" ht="25.5">
      <c r="A177" s="9" t="s">
        <v>414</v>
      </c>
      <c r="B177" s="54">
        <v>80</v>
      </c>
      <c r="C177" s="47"/>
      <c r="D177" s="47">
        <v>80</v>
      </c>
      <c r="E177" s="47"/>
      <c r="F177" s="47"/>
      <c r="G177" s="47">
        <f aca="true" t="shared" si="19" ref="G177:G182">D177/B177*100</f>
        <v>100</v>
      </c>
      <c r="H177" s="47" t="e">
        <f aca="true" t="shared" si="20" ref="H177:H182">D177/C177*100</f>
        <v>#DIV/0!</v>
      </c>
    </row>
    <row r="178" spans="1:8" ht="38.25">
      <c r="A178" s="9" t="s">
        <v>404</v>
      </c>
      <c r="B178" s="47"/>
      <c r="C178" s="47"/>
      <c r="D178" s="47"/>
      <c r="E178" s="47"/>
      <c r="F178" s="47"/>
      <c r="G178" s="47" t="e">
        <f t="shared" si="19"/>
        <v>#DIV/0!</v>
      </c>
      <c r="H178" s="47" t="e">
        <f t="shared" si="20"/>
        <v>#DIV/0!</v>
      </c>
    </row>
    <row r="179" spans="1:8" ht="25.5">
      <c r="A179" s="9" t="s">
        <v>408</v>
      </c>
      <c r="B179" s="47">
        <v>114.5</v>
      </c>
      <c r="C179" s="47"/>
      <c r="D179" s="47">
        <v>114.5</v>
      </c>
      <c r="E179" s="47"/>
      <c r="F179" s="47"/>
      <c r="G179" s="47">
        <f t="shared" si="19"/>
        <v>100</v>
      </c>
      <c r="H179" s="47" t="e">
        <f t="shared" si="20"/>
        <v>#DIV/0!</v>
      </c>
    </row>
    <row r="180" spans="1:8" ht="25.5">
      <c r="A180" s="9" t="s">
        <v>436</v>
      </c>
      <c r="B180" s="47"/>
      <c r="C180" s="47"/>
      <c r="D180" s="47">
        <v>20</v>
      </c>
      <c r="E180" s="47"/>
      <c r="F180" s="47"/>
      <c r="G180" s="47" t="e">
        <f t="shared" si="19"/>
        <v>#DIV/0!</v>
      </c>
      <c r="H180" s="47" t="e">
        <f t="shared" si="20"/>
        <v>#DIV/0!</v>
      </c>
    </row>
    <row r="181" spans="1:8" ht="51">
      <c r="A181" s="9" t="s">
        <v>385</v>
      </c>
      <c r="B181" s="54"/>
      <c r="C181" s="47"/>
      <c r="D181" s="47">
        <v>94.853</v>
      </c>
      <c r="E181" s="47"/>
      <c r="F181" s="47"/>
      <c r="G181" s="47" t="e">
        <f t="shared" si="19"/>
        <v>#DIV/0!</v>
      </c>
      <c r="H181" s="47" t="e">
        <f t="shared" si="20"/>
        <v>#DIV/0!</v>
      </c>
    </row>
    <row r="182" spans="1:8" ht="51">
      <c r="A182" s="9" t="s">
        <v>386</v>
      </c>
      <c r="B182" s="54"/>
      <c r="C182" s="47"/>
      <c r="D182" s="47">
        <v>-0.212</v>
      </c>
      <c r="E182" s="47"/>
      <c r="F182" s="47"/>
      <c r="G182" s="47" t="e">
        <f t="shared" si="19"/>
        <v>#DIV/0!</v>
      </c>
      <c r="H182" s="47" t="e">
        <f t="shared" si="20"/>
        <v>#DIV/0!</v>
      </c>
    </row>
    <row r="183" spans="1:8" ht="51">
      <c r="A183" s="9" t="s">
        <v>387</v>
      </c>
      <c r="B183" s="54"/>
      <c r="C183" s="47"/>
      <c r="D183" s="47">
        <v>-47.625</v>
      </c>
      <c r="E183" s="47"/>
      <c r="F183" s="47"/>
      <c r="G183" s="47" t="e">
        <f>D183/B183*100</f>
        <v>#DIV/0!</v>
      </c>
      <c r="H183" s="47" t="e">
        <f aca="true" t="shared" si="21" ref="H178:H189">D183/C183*100</f>
        <v>#DIV/0!</v>
      </c>
    </row>
    <row r="184" spans="1:9" ht="51">
      <c r="A184" s="9" t="s">
        <v>388</v>
      </c>
      <c r="B184" s="54"/>
      <c r="C184" s="47"/>
      <c r="D184" s="47">
        <v>-94.853</v>
      </c>
      <c r="E184" s="47"/>
      <c r="F184" s="47"/>
      <c r="G184" s="47" t="e">
        <f>D184/B184*100</f>
        <v>#DIV/0!</v>
      </c>
      <c r="H184" s="47" t="e">
        <f t="shared" si="21"/>
        <v>#DIV/0!</v>
      </c>
      <c r="I184" s="76"/>
    </row>
    <row r="185" spans="1:9" ht="51">
      <c r="A185" s="9" t="s">
        <v>389</v>
      </c>
      <c r="B185" s="54"/>
      <c r="C185" s="47"/>
      <c r="D185" s="47">
        <v>-22.748</v>
      </c>
      <c r="E185" s="47"/>
      <c r="F185" s="47"/>
      <c r="G185" s="47" t="e">
        <f aca="true" t="shared" si="22" ref="G185:G190">D185/B185*100</f>
        <v>#DIV/0!</v>
      </c>
      <c r="H185" s="47" t="e">
        <f t="shared" si="21"/>
        <v>#DIV/0!</v>
      </c>
      <c r="I185" s="76"/>
    </row>
    <row r="186" spans="1:9" ht="51">
      <c r="A186" s="9" t="s">
        <v>390</v>
      </c>
      <c r="B186" s="54"/>
      <c r="C186" s="47"/>
      <c r="D186" s="47">
        <v>-0.06</v>
      </c>
      <c r="E186" s="47"/>
      <c r="F186" s="47"/>
      <c r="G186" s="47" t="e">
        <f t="shared" si="22"/>
        <v>#DIV/0!</v>
      </c>
      <c r="H186" s="47" t="e">
        <f t="shared" si="21"/>
        <v>#DIV/0!</v>
      </c>
      <c r="I186" s="76"/>
    </row>
    <row r="187" spans="1:8" ht="51">
      <c r="A187" s="9" t="s">
        <v>359</v>
      </c>
      <c r="B187" s="47"/>
      <c r="C187" s="47"/>
      <c r="D187" s="47">
        <v>-94.853</v>
      </c>
      <c r="E187" s="47"/>
      <c r="F187" s="47"/>
      <c r="G187" s="47" t="e">
        <f t="shared" si="22"/>
        <v>#DIV/0!</v>
      </c>
      <c r="H187" s="48" t="e">
        <f t="shared" si="21"/>
        <v>#DIV/0!</v>
      </c>
    </row>
    <row r="188" spans="1:9" s="63" customFormat="1" ht="15">
      <c r="A188" s="18" t="s">
        <v>100</v>
      </c>
      <c r="B188" s="69">
        <f>SUM(B133:B187)</f>
        <v>238724.98699999996</v>
      </c>
      <c r="C188" s="69">
        <f>SUM(C133:C187)</f>
        <v>0</v>
      </c>
      <c r="D188" s="69">
        <f>SUM(D133:D187)</f>
        <v>238233.61400000003</v>
      </c>
      <c r="E188" s="69">
        <f>SUM(E133:E187)</f>
        <v>0</v>
      </c>
      <c r="F188" s="69"/>
      <c r="G188" s="70">
        <f t="shared" si="22"/>
        <v>99.79416775504947</v>
      </c>
      <c r="H188" s="70" t="e">
        <f t="shared" si="21"/>
        <v>#DIV/0!</v>
      </c>
      <c r="I188" s="44"/>
    </row>
    <row r="189" spans="1:9" s="63" customFormat="1" ht="15">
      <c r="A189" s="11" t="s">
        <v>101</v>
      </c>
      <c r="B189" s="70">
        <f>B132+B188</f>
        <v>317686.348</v>
      </c>
      <c r="C189" s="70">
        <f>C132+C188</f>
        <v>0</v>
      </c>
      <c r="D189" s="70">
        <f>D132+D188</f>
        <v>326387.543</v>
      </c>
      <c r="E189" s="70">
        <f>E132+E188</f>
        <v>77848.53000000001</v>
      </c>
      <c r="F189" s="71"/>
      <c r="G189" s="70">
        <f t="shared" si="22"/>
        <v>102.73892631986818</v>
      </c>
      <c r="H189" s="70" t="e">
        <f t="shared" si="21"/>
        <v>#DIV/0!</v>
      </c>
      <c r="I189" s="44"/>
    </row>
    <row r="190" spans="1:9" s="15" customFormat="1" ht="12.75">
      <c r="A190" s="10"/>
      <c r="B190" s="79"/>
      <c r="C190" s="7"/>
      <c r="D190" s="79"/>
      <c r="E190" s="7"/>
      <c r="F190" s="7"/>
      <c r="G190" s="7" t="e">
        <f t="shared" si="22"/>
        <v>#DIV/0!</v>
      </c>
      <c r="H190" s="7"/>
      <c r="I190"/>
    </row>
    <row r="191" spans="1:8" ht="14.25">
      <c r="A191" s="43" t="s">
        <v>200</v>
      </c>
      <c r="B191" s="44"/>
      <c r="C191" s="2"/>
      <c r="D191" s="2"/>
      <c r="E191" s="2"/>
      <c r="F191" s="2"/>
      <c r="G191" s="2"/>
      <c r="H191" s="2"/>
    </row>
    <row r="192" spans="1:8" s="46" customFormat="1" ht="14.25">
      <c r="A192" s="2" t="s">
        <v>264</v>
      </c>
      <c r="B192"/>
      <c r="C192" s="44"/>
      <c r="D192" s="44"/>
      <c r="E192" s="44"/>
      <c r="F192" s="44"/>
      <c r="G192" s="44"/>
      <c r="H192" s="44"/>
    </row>
    <row r="193" spans="1:8" ht="14.25">
      <c r="A193" s="45" t="s">
        <v>54</v>
      </c>
      <c r="B193" s="46"/>
      <c r="C193" s="44"/>
      <c r="D193" s="44"/>
      <c r="E193" s="44"/>
      <c r="F193" s="44"/>
      <c r="G193" s="44"/>
      <c r="H193" s="44"/>
    </row>
    <row r="196" spans="1:8" ht="12.75">
      <c r="A196" s="45"/>
      <c r="B196" s="46"/>
      <c r="C196" s="46"/>
      <c r="D196" s="46"/>
      <c r="E196" s="46"/>
      <c r="F196" s="46"/>
      <c r="G196" s="46"/>
      <c r="H196" s="46"/>
    </row>
    <row r="197" spans="1:9" s="15" customFormat="1" ht="12.75">
      <c r="A197" s="10"/>
      <c r="B197"/>
      <c r="C197"/>
      <c r="D197"/>
      <c r="E197"/>
      <c r="F197"/>
      <c r="G197"/>
      <c r="H197"/>
      <c r="I197"/>
    </row>
    <row r="199" spans="2:4" ht="12.75">
      <c r="B199" s="76"/>
      <c r="D199" s="76"/>
    </row>
    <row r="200" spans="1:6" ht="12.75">
      <c r="A200" s="82"/>
      <c r="B200" s="111"/>
      <c r="C200" s="77"/>
      <c r="D200" s="111"/>
      <c r="E200" s="77"/>
      <c r="F200" s="77"/>
    </row>
    <row r="201" spans="1:6" ht="12.75">
      <c r="A201" s="112"/>
      <c r="B201" s="111"/>
      <c r="C201" s="77"/>
      <c r="D201" s="111"/>
      <c r="E201" s="77"/>
      <c r="F201" s="77"/>
    </row>
    <row r="202" spans="1:6" ht="15">
      <c r="A202" s="114"/>
      <c r="B202" s="113"/>
      <c r="C202" s="83"/>
      <c r="D202" s="113"/>
      <c r="E202" s="77"/>
      <c r="F202" s="77"/>
    </row>
    <row r="203" spans="1:9" s="15" customFormat="1" ht="15">
      <c r="A203" s="78"/>
      <c r="B203" s="83"/>
      <c r="C203" s="83"/>
      <c r="D203" s="83"/>
      <c r="E203" s="77"/>
      <c r="F203" s="77"/>
      <c r="G203"/>
      <c r="H203"/>
      <c r="I203"/>
    </row>
    <row r="204" spans="1:6" ht="15">
      <c r="A204" s="78"/>
      <c r="B204" s="84"/>
      <c r="C204" s="84"/>
      <c r="D204" s="84"/>
      <c r="E204" s="77"/>
      <c r="F204" s="77"/>
    </row>
    <row r="205" spans="1:6" ht="12.75">
      <c r="A205" s="82"/>
      <c r="B205" s="77"/>
      <c r="C205" s="77"/>
      <c r="D205" s="77"/>
      <c r="E205" s="77"/>
      <c r="F205" s="77"/>
    </row>
    <row r="206" spans="1:6" ht="12.75">
      <c r="A206" s="82"/>
      <c r="B206" s="77"/>
      <c r="C206" s="77"/>
      <c r="D206" s="77"/>
      <c r="E206" s="77"/>
      <c r="F206" s="77"/>
    </row>
  </sheetData>
  <sheetProtection/>
  <mergeCells count="12">
    <mergeCell ref="C8:C9"/>
    <mergeCell ref="D8:D9"/>
    <mergeCell ref="A1:H1"/>
    <mergeCell ref="A3:H3"/>
    <mergeCell ref="A4:H4"/>
    <mergeCell ref="A5:H5"/>
    <mergeCell ref="F7:H7"/>
    <mergeCell ref="G8:H8"/>
    <mergeCell ref="E8:E9"/>
    <mergeCell ref="F8:F9"/>
    <mergeCell ref="A8:A9"/>
    <mergeCell ref="B8:B9"/>
  </mergeCells>
  <printOptions horizontalCentered="1"/>
  <pageMargins left="0.3937007874015748" right="0.1968503937007874" top="0.3937007874015748" bottom="0.3937007874015748" header="0.5118110236220472" footer="0.5118110236220472"/>
  <pageSetup fitToHeight="10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5" zoomScaleNormal="75" zoomScalePageLayoutView="0" workbookViewId="0" topLeftCell="A25">
      <selection activeCell="B40" sqref="B40"/>
    </sheetView>
  </sheetViews>
  <sheetFormatPr defaultColWidth="9.00390625" defaultRowHeight="12.75"/>
  <cols>
    <col min="1" max="1" width="56.25390625" style="10" customWidth="1"/>
    <col min="2" max="2" width="15.125" style="0" customWidth="1"/>
    <col min="3" max="3" width="15.375" style="0" customWidth="1"/>
    <col min="4" max="6" width="15.875" style="0" customWidth="1"/>
    <col min="7" max="7" width="10.25390625" style="0" customWidth="1"/>
    <col min="8" max="8" width="11.25390625" style="0" customWidth="1"/>
    <col min="9" max="9" width="0.12890625" style="0" hidden="1" customWidth="1"/>
  </cols>
  <sheetData>
    <row r="1" spans="1:9" ht="15" customHeight="1">
      <c r="A1" s="131" t="s">
        <v>192</v>
      </c>
      <c r="B1" s="131"/>
      <c r="C1" s="131"/>
      <c r="D1" s="132"/>
      <c r="E1" s="132"/>
      <c r="F1" s="132"/>
      <c r="G1" s="132"/>
      <c r="H1" s="132"/>
      <c r="I1" s="13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108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135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9" ht="48.7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  <c r="I7" s="21"/>
    </row>
    <row r="8" spans="1:10" ht="20.25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  <c r="J8" s="92"/>
    </row>
    <row r="9" spans="1:9" ht="19.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/>
      <c r="I9" s="33">
        <v>8</v>
      </c>
    </row>
    <row r="10" spans="1:9" ht="39.75" customHeight="1">
      <c r="A10" s="95" t="s">
        <v>170</v>
      </c>
      <c r="B10" s="98">
        <v>59.5</v>
      </c>
      <c r="C10" s="99"/>
      <c r="D10" s="98">
        <v>82.32</v>
      </c>
      <c r="E10" s="99">
        <v>90.4</v>
      </c>
      <c r="F10" s="47">
        <f>D10-E10</f>
        <v>-8.080000000000013</v>
      </c>
      <c r="G10" s="47">
        <f>D10/B10*100</f>
        <v>138.35294117647058</v>
      </c>
      <c r="H10" s="48" t="e">
        <f>D10/C10*100</f>
        <v>#DIV/0!</v>
      </c>
      <c r="I10" s="33"/>
    </row>
    <row r="11" spans="1:9" ht="66" customHeight="1">
      <c r="A11" s="96" t="s">
        <v>186</v>
      </c>
      <c r="B11" s="98">
        <v>1</v>
      </c>
      <c r="C11" s="99"/>
      <c r="D11" s="98">
        <v>0.836</v>
      </c>
      <c r="E11" s="99">
        <v>1.4</v>
      </c>
      <c r="F11" s="47">
        <f>D11-E11</f>
        <v>-0.564</v>
      </c>
      <c r="G11" s="47">
        <f>D11/B11*100</f>
        <v>83.6</v>
      </c>
      <c r="H11" s="48" t="e">
        <f>D11/C11*100</f>
        <v>#DIV/0!</v>
      </c>
      <c r="I11" s="33"/>
    </row>
    <row r="12" spans="1:9" ht="53.25" customHeight="1">
      <c r="A12" s="96" t="s">
        <v>187</v>
      </c>
      <c r="B12" s="98">
        <v>126</v>
      </c>
      <c r="C12" s="99"/>
      <c r="D12" s="98">
        <v>133.129</v>
      </c>
      <c r="E12" s="99">
        <v>185.9</v>
      </c>
      <c r="F12" s="47">
        <f>D12-E12</f>
        <v>-52.771000000000015</v>
      </c>
      <c r="G12" s="47">
        <f>D12/B12*100</f>
        <v>105.65793650793648</v>
      </c>
      <c r="H12" s="48" t="e">
        <f>D12/C12*100</f>
        <v>#DIV/0!</v>
      </c>
      <c r="I12" s="33"/>
    </row>
    <row r="13" spans="1:9" ht="52.5" customHeight="1">
      <c r="A13" s="96" t="s">
        <v>188</v>
      </c>
      <c r="B13" s="98"/>
      <c r="C13" s="99"/>
      <c r="D13" s="98">
        <v>-15.944</v>
      </c>
      <c r="E13" s="99">
        <v>-13.4</v>
      </c>
      <c r="F13" s="47">
        <f>D13-E13</f>
        <v>-2.5440000000000005</v>
      </c>
      <c r="G13" s="47" t="e">
        <f>D13/B13*100</f>
        <v>#DIV/0!</v>
      </c>
      <c r="H13" s="48" t="e">
        <f>D13/C13*100</f>
        <v>#DIV/0!</v>
      </c>
      <c r="I13" s="33"/>
    </row>
    <row r="14" spans="1:10" ht="76.5">
      <c r="A14" s="9" t="s">
        <v>161</v>
      </c>
      <c r="B14" s="47">
        <v>225.6</v>
      </c>
      <c r="C14" s="47"/>
      <c r="D14" s="47">
        <v>238.432</v>
      </c>
      <c r="E14" s="47">
        <v>221.2</v>
      </c>
      <c r="F14" s="47">
        <f aca="true" t="shared" si="0" ref="F14:F31">D14-E14</f>
        <v>17.232</v>
      </c>
      <c r="G14" s="47">
        <f aca="true" t="shared" si="1" ref="G14:G31">D14/B14*100</f>
        <v>105.68794326241135</v>
      </c>
      <c r="H14" s="48" t="e">
        <f aca="true" t="shared" si="2" ref="H14:H31">D14/C14*100</f>
        <v>#DIV/0!</v>
      </c>
      <c r="J14" s="92"/>
    </row>
    <row r="15" spans="1:8" ht="102">
      <c r="A15" s="9" t="s">
        <v>162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48" t="e">
        <f t="shared" si="2"/>
        <v>#DIV/0!</v>
      </c>
    </row>
    <row r="16" spans="1:8" ht="38.25">
      <c r="A16" s="9" t="s">
        <v>238</v>
      </c>
      <c r="B16" s="47"/>
      <c r="C16" s="47"/>
      <c r="D16" s="47">
        <v>0.222</v>
      </c>
      <c r="E16" s="47">
        <v>0.7</v>
      </c>
      <c r="F16" s="47">
        <f t="shared" si="0"/>
        <v>-0.478</v>
      </c>
      <c r="G16" s="47" t="e">
        <f t="shared" si="1"/>
        <v>#DIV/0!</v>
      </c>
      <c r="H16" s="48" t="e">
        <f t="shared" si="2"/>
        <v>#DIV/0!</v>
      </c>
    </row>
    <row r="17" spans="1:8" ht="91.5" customHeight="1">
      <c r="A17" s="9" t="s">
        <v>14</v>
      </c>
      <c r="B17" s="47"/>
      <c r="C17" s="47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ht="38.25">
      <c r="A18" s="17" t="s">
        <v>228</v>
      </c>
      <c r="B18" s="47"/>
      <c r="C18" s="47"/>
      <c r="D18" s="47"/>
      <c r="E18" s="47"/>
      <c r="F18" s="47">
        <f t="shared" si="0"/>
        <v>0</v>
      </c>
      <c r="G18" s="47" t="e">
        <f t="shared" si="1"/>
        <v>#DIV/0!</v>
      </c>
      <c r="H18" s="48" t="e">
        <f t="shared" si="2"/>
        <v>#DIV/0!</v>
      </c>
    </row>
    <row r="19" spans="1:8" ht="51">
      <c r="A19" s="9" t="s">
        <v>72</v>
      </c>
      <c r="B19" s="47">
        <v>11</v>
      </c>
      <c r="C19" s="47"/>
      <c r="D19" s="47">
        <v>15.814</v>
      </c>
      <c r="E19" s="47">
        <v>30.5</v>
      </c>
      <c r="F19" s="47">
        <f t="shared" si="0"/>
        <v>-14.686</v>
      </c>
      <c r="G19" s="47">
        <f t="shared" si="1"/>
        <v>143.76363636363635</v>
      </c>
      <c r="H19" s="48" t="e">
        <f t="shared" si="2"/>
        <v>#DIV/0!</v>
      </c>
    </row>
    <row r="20" spans="1:8" ht="38.25">
      <c r="A20" s="9" t="s">
        <v>143</v>
      </c>
      <c r="B20" s="47">
        <v>54</v>
      </c>
      <c r="C20" s="47"/>
      <c r="D20" s="47">
        <v>54.498</v>
      </c>
      <c r="E20" s="47">
        <v>29.2</v>
      </c>
      <c r="F20" s="47">
        <f t="shared" si="0"/>
        <v>25.298</v>
      </c>
      <c r="G20" s="47">
        <f t="shared" si="1"/>
        <v>100.92222222222222</v>
      </c>
      <c r="H20" s="48" t="e">
        <f t="shared" si="2"/>
        <v>#DIV/0!</v>
      </c>
    </row>
    <row r="21" spans="1:9" ht="38.25">
      <c r="A21" s="9" t="s">
        <v>142</v>
      </c>
      <c r="B21" s="47">
        <v>41.8</v>
      </c>
      <c r="C21" s="47"/>
      <c r="D21" s="47">
        <v>69.456</v>
      </c>
      <c r="E21" s="47">
        <v>99</v>
      </c>
      <c r="F21" s="47">
        <f t="shared" si="0"/>
        <v>-29.543999999999997</v>
      </c>
      <c r="G21" s="47">
        <f t="shared" si="1"/>
        <v>166.16267942583733</v>
      </c>
      <c r="H21" s="48" t="e">
        <f t="shared" si="2"/>
        <v>#DIV/0!</v>
      </c>
      <c r="I21" s="48" t="e">
        <f>D21/C21*100</f>
        <v>#DIV/0!</v>
      </c>
    </row>
    <row r="22" spans="1:8" ht="63.75">
      <c r="A22" s="19" t="s">
        <v>233</v>
      </c>
      <c r="B22" s="47">
        <v>2.4</v>
      </c>
      <c r="C22" s="47"/>
      <c r="D22" s="47">
        <v>2.55</v>
      </c>
      <c r="E22" s="47">
        <v>7.7</v>
      </c>
      <c r="F22" s="47">
        <f t="shared" si="0"/>
        <v>-5.15</v>
      </c>
      <c r="G22" s="47">
        <f t="shared" si="1"/>
        <v>106.25</v>
      </c>
      <c r="H22" s="48" t="e">
        <f t="shared" si="2"/>
        <v>#DIV/0!</v>
      </c>
    </row>
    <row r="23" spans="1:8" ht="38.25" hidden="1">
      <c r="A23" s="19" t="s">
        <v>234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76.5">
      <c r="A24" s="9" t="s">
        <v>50</v>
      </c>
      <c r="B24" s="47"/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48" t="e">
        <f t="shared" si="2"/>
        <v>#DIV/0!</v>
      </c>
    </row>
    <row r="25" spans="1:8" ht="63.75">
      <c r="A25" s="9" t="s">
        <v>140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76.5">
      <c r="A26" s="9" t="s">
        <v>141</v>
      </c>
      <c r="B26" s="47">
        <v>6.2</v>
      </c>
      <c r="C26" s="47"/>
      <c r="D26" s="47"/>
      <c r="E26" s="47">
        <v>6</v>
      </c>
      <c r="F26" s="47">
        <f t="shared" si="0"/>
        <v>-6</v>
      </c>
      <c r="G26" s="47">
        <f t="shared" si="1"/>
        <v>0</v>
      </c>
      <c r="H26" s="48" t="e">
        <f t="shared" si="2"/>
        <v>#DIV/0!</v>
      </c>
    </row>
    <row r="27" spans="1:8" ht="51">
      <c r="A27" s="9" t="s">
        <v>294</v>
      </c>
      <c r="B27" s="47">
        <v>1044</v>
      </c>
      <c r="C27" s="58"/>
      <c r="D27" s="47">
        <v>1044</v>
      </c>
      <c r="E27" s="47">
        <v>525.9</v>
      </c>
      <c r="F27" s="47">
        <f>D27-E27</f>
        <v>518.1</v>
      </c>
      <c r="G27" s="47">
        <f>D27/B27*100</f>
        <v>100</v>
      </c>
      <c r="H27" s="48" t="e">
        <f>D27/C27*100</f>
        <v>#DIV/0!</v>
      </c>
    </row>
    <row r="28" spans="1:8" ht="51">
      <c r="A28" s="9" t="s">
        <v>189</v>
      </c>
      <c r="B28" s="47"/>
      <c r="C28" s="47"/>
      <c r="D28" s="47"/>
      <c r="E28" s="47"/>
      <c r="F28" s="47">
        <f t="shared" si="0"/>
        <v>0</v>
      </c>
      <c r="G28" s="47" t="e">
        <f t="shared" si="1"/>
        <v>#DIV/0!</v>
      </c>
      <c r="H28" s="48" t="e">
        <f t="shared" si="2"/>
        <v>#DIV/0!</v>
      </c>
    </row>
    <row r="29" spans="1:8" ht="38.25">
      <c r="A29" s="9" t="s">
        <v>155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48" t="e">
        <f t="shared" si="2"/>
        <v>#DIV/0!</v>
      </c>
    </row>
    <row r="30" spans="1:8" ht="25.5">
      <c r="A30" s="9" t="s">
        <v>80</v>
      </c>
      <c r="B30" s="47"/>
      <c r="C30" s="47"/>
      <c r="D30" s="47">
        <v>0.77</v>
      </c>
      <c r="E30" s="47">
        <v>0.2</v>
      </c>
      <c r="F30" s="47">
        <f t="shared" si="0"/>
        <v>0.5700000000000001</v>
      </c>
      <c r="G30" s="47" t="e">
        <f t="shared" si="1"/>
        <v>#DIV/0!</v>
      </c>
      <c r="H30" s="48" t="e">
        <f t="shared" si="2"/>
        <v>#DIV/0!</v>
      </c>
    </row>
    <row r="31" spans="1:8" ht="25.5">
      <c r="A31" s="9" t="s">
        <v>57</v>
      </c>
      <c r="B31" s="47">
        <v>40</v>
      </c>
      <c r="C31" s="47"/>
      <c r="D31" s="47">
        <v>43</v>
      </c>
      <c r="E31" s="47"/>
      <c r="F31" s="47">
        <f t="shared" si="0"/>
        <v>43</v>
      </c>
      <c r="G31" s="47">
        <f t="shared" si="1"/>
        <v>107.5</v>
      </c>
      <c r="H31" s="48" t="e">
        <f t="shared" si="2"/>
        <v>#DIV/0!</v>
      </c>
    </row>
    <row r="32" spans="1:10" ht="15">
      <c r="A32" s="11" t="s">
        <v>98</v>
      </c>
      <c r="B32" s="49">
        <f>SUM(B10:B31)</f>
        <v>1611.5</v>
      </c>
      <c r="C32" s="49">
        <f>SUM(C10:C31)</f>
        <v>0</v>
      </c>
      <c r="D32" s="49">
        <f>SUM(D10:D31)</f>
        <v>1669.0829999999999</v>
      </c>
      <c r="E32" s="49">
        <f>SUM(E10:E31)</f>
        <v>1184.7</v>
      </c>
      <c r="F32" s="49">
        <f>D32-E32</f>
        <v>484.3829999999998</v>
      </c>
      <c r="G32" s="49">
        <f aca="true" t="shared" si="3" ref="G32:G39">D32/B32*100</f>
        <v>103.57325473161649</v>
      </c>
      <c r="H32" s="52" t="e">
        <f aca="true" t="shared" si="4" ref="H32:H39">D32/C32*100</f>
        <v>#DIV/0!</v>
      </c>
      <c r="J32" s="76"/>
    </row>
    <row r="33" spans="1:8" ht="25.5">
      <c r="A33" s="9" t="s">
        <v>304</v>
      </c>
      <c r="B33" s="47">
        <v>360.8</v>
      </c>
      <c r="C33" s="47"/>
      <c r="D33" s="47">
        <v>360.8</v>
      </c>
      <c r="E33" s="47"/>
      <c r="F33" s="47"/>
      <c r="G33" s="47">
        <f t="shared" si="3"/>
        <v>100</v>
      </c>
      <c r="H33" s="48" t="e">
        <f t="shared" si="4"/>
        <v>#DIV/0!</v>
      </c>
    </row>
    <row r="34" spans="1:8" ht="25.5">
      <c r="A34" s="9" t="s">
        <v>305</v>
      </c>
      <c r="B34" s="47">
        <v>312.7</v>
      </c>
      <c r="C34" s="47"/>
      <c r="D34" s="47">
        <v>312.7</v>
      </c>
      <c r="E34" s="47"/>
      <c r="F34" s="47"/>
      <c r="G34" s="47">
        <f t="shared" si="3"/>
        <v>100</v>
      </c>
      <c r="H34" s="48" t="e">
        <f t="shared" si="4"/>
        <v>#DIV/0!</v>
      </c>
    </row>
    <row r="35" spans="1:8" ht="38.25">
      <c r="A35" s="9" t="s">
        <v>306</v>
      </c>
      <c r="B35" s="47">
        <v>602.6</v>
      </c>
      <c r="C35" s="47"/>
      <c r="D35" s="47">
        <v>602.6</v>
      </c>
      <c r="E35" s="47"/>
      <c r="F35" s="47"/>
      <c r="G35" s="47">
        <f t="shared" si="3"/>
        <v>100</v>
      </c>
      <c r="H35" s="48" t="e">
        <f t="shared" si="4"/>
        <v>#DIV/0!</v>
      </c>
    </row>
    <row r="36" spans="1:8" ht="25.5">
      <c r="A36" s="9" t="s">
        <v>329</v>
      </c>
      <c r="B36" s="47">
        <v>347.626</v>
      </c>
      <c r="C36" s="47"/>
      <c r="D36" s="47">
        <v>347.626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51">
      <c r="A37" s="9" t="s">
        <v>307</v>
      </c>
      <c r="B37" s="47">
        <v>58.4</v>
      </c>
      <c r="C37" s="47"/>
      <c r="D37" s="47">
        <v>58.4</v>
      </c>
      <c r="E37" s="47"/>
      <c r="F37" s="47"/>
      <c r="G37" s="47">
        <f t="shared" si="3"/>
        <v>100</v>
      </c>
      <c r="H37" s="48" t="e">
        <f t="shared" si="4"/>
        <v>#DIV/0!</v>
      </c>
    </row>
    <row r="38" spans="1:8" ht="15">
      <c r="A38" s="11" t="s">
        <v>100</v>
      </c>
      <c r="B38" s="49">
        <f>SUM(B33:B37)</f>
        <v>1682.126</v>
      </c>
      <c r="C38" s="49">
        <f>SUM(C33:C37)</f>
        <v>0</v>
      </c>
      <c r="D38" s="49">
        <f>SUM(D33:D37)</f>
        <v>1682.126</v>
      </c>
      <c r="E38" s="49">
        <f>SUM(E33:E37)</f>
        <v>0</v>
      </c>
      <c r="F38" s="49"/>
      <c r="G38" s="49">
        <f t="shared" si="3"/>
        <v>100</v>
      </c>
      <c r="H38" s="52" t="e">
        <f t="shared" si="4"/>
        <v>#DIV/0!</v>
      </c>
    </row>
    <row r="39" spans="1:8" ht="15">
      <c r="A39" s="11" t="s">
        <v>101</v>
      </c>
      <c r="B39" s="49">
        <f>B32+B38</f>
        <v>3293.626</v>
      </c>
      <c r="C39" s="49">
        <f>C32+C38</f>
        <v>0</v>
      </c>
      <c r="D39" s="49">
        <f>D32+D38</f>
        <v>3351.209</v>
      </c>
      <c r="E39" s="49">
        <f>E32+E38</f>
        <v>1184.7</v>
      </c>
      <c r="F39" s="49"/>
      <c r="G39" s="49">
        <f t="shared" si="3"/>
        <v>101.74831629334963</v>
      </c>
      <c r="H39" s="52" t="e">
        <f t="shared" si="4"/>
        <v>#DIV/0!</v>
      </c>
    </row>
    <row r="40" spans="1:8" s="44" customFormat="1" ht="14.25">
      <c r="A40" s="10"/>
      <c r="B40" s="76"/>
      <c r="C40"/>
      <c r="D40" s="76"/>
      <c r="E40"/>
      <c r="F40"/>
      <c r="G40"/>
      <c r="H40"/>
    </row>
    <row r="41" s="44" customFormat="1" ht="14.25">
      <c r="A41" s="43"/>
    </row>
    <row r="42" spans="1:8" ht="14.25">
      <c r="A42" s="43" t="s">
        <v>200</v>
      </c>
      <c r="B42" s="44"/>
      <c r="C42" s="44"/>
      <c r="D42" s="44"/>
      <c r="E42" s="44"/>
      <c r="F42" s="44"/>
      <c r="G42" s="44"/>
      <c r="H42" s="44"/>
    </row>
    <row r="43" spans="1:2" ht="12.75">
      <c r="A43" s="2" t="s">
        <v>201</v>
      </c>
      <c r="B43" t="s">
        <v>257</v>
      </c>
    </row>
    <row r="44" spans="1:8" s="46" customFormat="1" ht="12.75">
      <c r="A44" s="2"/>
      <c r="B44"/>
      <c r="C44"/>
      <c r="D44"/>
      <c r="E44"/>
      <c r="F44"/>
      <c r="G44"/>
      <c r="H44"/>
    </row>
    <row r="45" spans="1:8" ht="12.75">
      <c r="A45" s="45" t="s">
        <v>54</v>
      </c>
      <c r="B45" s="46"/>
      <c r="C45" s="46"/>
      <c r="D45" s="46"/>
      <c r="E45" s="46"/>
      <c r="F45" s="46"/>
      <c r="G45" s="46"/>
      <c r="H45" s="46"/>
    </row>
  </sheetData>
  <sheetProtection/>
  <mergeCells count="11">
    <mergeCell ref="G7:H7"/>
    <mergeCell ref="A7:A8"/>
    <mergeCell ref="B7:B8"/>
    <mergeCell ref="D7:D8"/>
    <mergeCell ref="E7:E8"/>
    <mergeCell ref="F7:F8"/>
    <mergeCell ref="A1:I1"/>
    <mergeCell ref="A3:G3"/>
    <mergeCell ref="D6:G6"/>
    <mergeCell ref="A4:H4"/>
    <mergeCell ref="C7:C8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="75" zoomScaleNormal="75" zoomScalePageLayoutView="0" workbookViewId="0" topLeftCell="A24">
      <selection activeCell="D38" sqref="D38"/>
    </sheetView>
  </sheetViews>
  <sheetFormatPr defaultColWidth="9.125" defaultRowHeight="12.75"/>
  <cols>
    <col min="1" max="1" width="53.125" style="10" customWidth="1"/>
    <col min="2" max="3" width="15.875" style="0" customWidth="1"/>
    <col min="4" max="4" width="13.375" style="0" bestFit="1" customWidth="1"/>
    <col min="5" max="6" width="14.75390625" style="0" customWidth="1"/>
    <col min="7" max="7" width="15.625" style="0" customWidth="1"/>
    <col min="8" max="8" width="12.875" style="0" customWidth="1"/>
    <col min="9" max="9" width="11.625" style="0" bestFit="1" customWidth="1"/>
    <col min="22" max="22" width="9.87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109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8" ht="35.2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</row>
    <row r="8" spans="1:13" ht="30.75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  <c r="I8" s="77"/>
      <c r="J8" s="77"/>
      <c r="K8" s="77"/>
      <c r="L8" s="77"/>
      <c r="M8" s="77"/>
    </row>
    <row r="9" spans="1:13" ht="19.5" customHeight="1">
      <c r="A9" s="29">
        <v>1</v>
      </c>
      <c r="B9" s="30" t="s">
        <v>247</v>
      </c>
      <c r="C9" s="30" t="s">
        <v>37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  <c r="L9" s="77"/>
      <c r="M9" s="77"/>
    </row>
    <row r="10" spans="1:13" ht="39.75" customHeight="1">
      <c r="A10" s="95" t="s">
        <v>170</v>
      </c>
      <c r="B10" s="98">
        <v>84.1</v>
      </c>
      <c r="C10" s="99"/>
      <c r="D10" s="98">
        <v>115.997</v>
      </c>
      <c r="E10" s="99">
        <v>127.3</v>
      </c>
      <c r="F10" s="47">
        <f>D10-E10</f>
        <v>-11.302999999999997</v>
      </c>
      <c r="G10" s="47">
        <f>D10/B10*100</f>
        <v>137.92746730083238</v>
      </c>
      <c r="H10" s="48" t="e">
        <f>D10/C10*100</f>
        <v>#DIV/0!</v>
      </c>
      <c r="I10" s="107"/>
      <c r="J10" s="77"/>
      <c r="K10" s="77"/>
      <c r="L10" s="77"/>
      <c r="M10" s="77"/>
    </row>
    <row r="11" spans="1:13" ht="66" customHeight="1">
      <c r="A11" s="96" t="s">
        <v>186</v>
      </c>
      <c r="B11" s="98">
        <v>1.4</v>
      </c>
      <c r="C11" s="99"/>
      <c r="D11" s="98">
        <v>1.178</v>
      </c>
      <c r="E11" s="99">
        <v>1.9</v>
      </c>
      <c r="F11" s="47">
        <f aca="true" t="shared" si="0" ref="F11:F26">D11-E11</f>
        <v>-0.722</v>
      </c>
      <c r="G11" s="47">
        <f aca="true" t="shared" si="1" ref="G11:G26">D11/B11*100</f>
        <v>84.14285714285714</v>
      </c>
      <c r="H11" s="48" t="e">
        <f aca="true" t="shared" si="2" ref="H11:H26">D11/C11*100</f>
        <v>#DIV/0!</v>
      </c>
      <c r="I11" s="107"/>
      <c r="J11" s="77"/>
      <c r="K11" s="77"/>
      <c r="L11" s="77"/>
      <c r="M11" s="77"/>
    </row>
    <row r="12" spans="1:13" ht="53.25" customHeight="1">
      <c r="A12" s="96" t="s">
        <v>187</v>
      </c>
      <c r="B12" s="98">
        <v>178.1</v>
      </c>
      <c r="C12" s="99"/>
      <c r="D12" s="98">
        <v>187.591</v>
      </c>
      <c r="E12" s="99">
        <v>262</v>
      </c>
      <c r="F12" s="47">
        <f t="shared" si="0"/>
        <v>-74.40899999999999</v>
      </c>
      <c r="G12" s="47">
        <f t="shared" si="1"/>
        <v>105.329028635598</v>
      </c>
      <c r="H12" s="48" t="e">
        <f t="shared" si="2"/>
        <v>#DIV/0!</v>
      </c>
      <c r="I12" s="107"/>
      <c r="J12" s="77"/>
      <c r="K12" s="77"/>
      <c r="L12" s="77"/>
      <c r="M12" s="77"/>
    </row>
    <row r="13" spans="1:13" ht="52.5" customHeight="1">
      <c r="A13" s="96" t="s">
        <v>188</v>
      </c>
      <c r="B13" s="98">
        <v>0</v>
      </c>
      <c r="C13" s="99"/>
      <c r="D13" s="98">
        <v>-22.466</v>
      </c>
      <c r="E13" s="99">
        <v>-18.9</v>
      </c>
      <c r="F13" s="47">
        <f t="shared" si="0"/>
        <v>-3.5660000000000025</v>
      </c>
      <c r="G13" s="47" t="e">
        <f t="shared" si="1"/>
        <v>#DIV/0!</v>
      </c>
      <c r="H13" s="48" t="e">
        <f t="shared" si="2"/>
        <v>#DIV/0!</v>
      </c>
      <c r="I13" s="107"/>
      <c r="J13" s="77"/>
      <c r="K13" s="77"/>
      <c r="L13" s="77"/>
      <c r="M13" s="77"/>
    </row>
    <row r="14" spans="1:13" ht="76.5">
      <c r="A14" s="9" t="s">
        <v>161</v>
      </c>
      <c r="B14" s="47">
        <v>50.6</v>
      </c>
      <c r="C14" s="47"/>
      <c r="D14" s="47">
        <v>49.141</v>
      </c>
      <c r="E14" s="47">
        <v>45.3</v>
      </c>
      <c r="F14" s="47">
        <f t="shared" si="0"/>
        <v>3.841000000000001</v>
      </c>
      <c r="G14" s="47">
        <f t="shared" si="1"/>
        <v>97.11660079051383</v>
      </c>
      <c r="H14" s="48" t="e">
        <f t="shared" si="2"/>
        <v>#DIV/0!</v>
      </c>
      <c r="I14" s="97"/>
      <c r="J14" s="77"/>
      <c r="K14" s="77"/>
      <c r="L14" s="77"/>
      <c r="M14" s="77"/>
    </row>
    <row r="15" spans="1:13" ht="38.25">
      <c r="A15" s="9" t="s">
        <v>238</v>
      </c>
      <c r="B15" s="47"/>
      <c r="C15" s="47"/>
      <c r="D15" s="47">
        <v>0.656</v>
      </c>
      <c r="E15" s="47">
        <v>0.1</v>
      </c>
      <c r="F15" s="47">
        <f t="shared" si="0"/>
        <v>0.556</v>
      </c>
      <c r="G15" s="47" t="e">
        <f t="shared" si="1"/>
        <v>#DIV/0!</v>
      </c>
      <c r="H15" s="48" t="e">
        <f t="shared" si="2"/>
        <v>#DIV/0!</v>
      </c>
      <c r="I15" s="97"/>
      <c r="J15" s="77"/>
      <c r="K15" s="77"/>
      <c r="L15" s="77"/>
      <c r="M15" s="77"/>
    </row>
    <row r="16" spans="1:13" ht="51">
      <c r="A16" s="9" t="s">
        <v>72</v>
      </c>
      <c r="B16" s="47">
        <v>12</v>
      </c>
      <c r="C16" s="47"/>
      <c r="D16" s="47">
        <v>12.009</v>
      </c>
      <c r="E16" s="47">
        <v>26.7</v>
      </c>
      <c r="F16" s="47">
        <f t="shared" si="0"/>
        <v>-14.690999999999999</v>
      </c>
      <c r="G16" s="47">
        <f t="shared" si="1"/>
        <v>100.075</v>
      </c>
      <c r="H16" s="48" t="e">
        <f t="shared" si="2"/>
        <v>#DIV/0!</v>
      </c>
      <c r="I16" s="117"/>
      <c r="J16" s="77"/>
      <c r="K16" s="77"/>
      <c r="L16" s="77"/>
      <c r="M16" s="77"/>
    </row>
    <row r="17" spans="1:10" ht="38.25">
      <c r="A17" s="9" t="s">
        <v>143</v>
      </c>
      <c r="B17" s="47">
        <v>16</v>
      </c>
      <c r="C17" s="47"/>
      <c r="D17" s="47">
        <v>16.049</v>
      </c>
      <c r="E17" s="47">
        <v>16.4</v>
      </c>
      <c r="F17" s="47">
        <f t="shared" si="0"/>
        <v>-0.3509999999999991</v>
      </c>
      <c r="G17" s="47">
        <f t="shared" si="1"/>
        <v>100.30624999999999</v>
      </c>
      <c r="H17" s="48" t="e">
        <f t="shared" si="2"/>
        <v>#DIV/0!</v>
      </c>
      <c r="I17" s="117"/>
      <c r="J17" s="77"/>
    </row>
    <row r="18" spans="1:10" ht="38.25">
      <c r="A18" s="9" t="s">
        <v>142</v>
      </c>
      <c r="B18" s="47">
        <v>17</v>
      </c>
      <c r="C18" s="47"/>
      <c r="D18" s="47">
        <v>18.473</v>
      </c>
      <c r="E18" s="47">
        <v>10.7</v>
      </c>
      <c r="F18" s="47">
        <f t="shared" si="0"/>
        <v>7.773</v>
      </c>
      <c r="G18" s="47">
        <f t="shared" si="1"/>
        <v>108.66470588235293</v>
      </c>
      <c r="H18" s="48" t="e">
        <f t="shared" si="2"/>
        <v>#DIV/0!</v>
      </c>
      <c r="I18" s="48"/>
      <c r="J18" s="77"/>
    </row>
    <row r="19" spans="1:10" ht="76.5">
      <c r="A19" s="19" t="s">
        <v>235</v>
      </c>
      <c r="B19" s="47">
        <v>4</v>
      </c>
      <c r="C19" s="47"/>
      <c r="D19" s="47">
        <v>5.54</v>
      </c>
      <c r="E19" s="47">
        <v>8</v>
      </c>
      <c r="F19" s="47">
        <f t="shared" si="0"/>
        <v>-2.46</v>
      </c>
      <c r="G19" s="47">
        <f t="shared" si="1"/>
        <v>138.5</v>
      </c>
      <c r="H19" s="48" t="e">
        <f t="shared" si="2"/>
        <v>#DIV/0!</v>
      </c>
      <c r="I19" s="117"/>
      <c r="J19" s="77"/>
    </row>
    <row r="20" spans="1:8" ht="38.25" hidden="1">
      <c r="A20" s="9" t="s">
        <v>229</v>
      </c>
      <c r="B20" s="47"/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48" t="e">
        <f t="shared" si="2"/>
        <v>#DIV/0!</v>
      </c>
    </row>
    <row r="21" spans="1:8" ht="89.25">
      <c r="A21" s="9" t="s">
        <v>50</v>
      </c>
      <c r="B21" s="47"/>
      <c r="C21" s="47"/>
      <c r="D21" s="47"/>
      <c r="E21" s="47"/>
      <c r="F21" s="47">
        <f t="shared" si="0"/>
        <v>0</v>
      </c>
      <c r="G21" s="47" t="e">
        <f t="shared" si="1"/>
        <v>#DIV/0!</v>
      </c>
      <c r="H21" s="48" t="e">
        <f t="shared" si="2"/>
        <v>#DIV/0!</v>
      </c>
    </row>
    <row r="22" spans="1:8" ht="63.75">
      <c r="A22" s="9" t="s">
        <v>230</v>
      </c>
      <c r="B22" s="47"/>
      <c r="C22" s="47"/>
      <c r="D22" s="47"/>
      <c r="E22" s="47">
        <v>5</v>
      </c>
      <c r="F22" s="47">
        <f t="shared" si="0"/>
        <v>-5</v>
      </c>
      <c r="G22" s="47" t="e">
        <f t="shared" si="1"/>
        <v>#DIV/0!</v>
      </c>
      <c r="H22" s="48" t="e">
        <f t="shared" si="2"/>
        <v>#DIV/0!</v>
      </c>
    </row>
    <row r="23" spans="1:8" ht="76.5">
      <c r="A23" s="9" t="s">
        <v>78</v>
      </c>
      <c r="B23" s="47">
        <v>10.2</v>
      </c>
      <c r="C23" s="47"/>
      <c r="D23" s="47">
        <v>11.85</v>
      </c>
      <c r="E23" s="47">
        <v>13.3</v>
      </c>
      <c r="F23" s="47">
        <f t="shared" si="0"/>
        <v>-1.450000000000001</v>
      </c>
      <c r="G23" s="47">
        <f t="shared" si="1"/>
        <v>116.1764705882353</v>
      </c>
      <c r="H23" s="48" t="e">
        <f t="shared" si="2"/>
        <v>#DIV/0!</v>
      </c>
    </row>
    <row r="24" spans="1:8" ht="25.5">
      <c r="A24" s="9" t="s">
        <v>167</v>
      </c>
      <c r="B24" s="47"/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48" t="e">
        <f t="shared" si="2"/>
        <v>#DIV/0!</v>
      </c>
    </row>
    <row r="25" spans="1:8" ht="51">
      <c r="A25" s="9" t="s">
        <v>189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25.5">
      <c r="A26" s="9" t="s">
        <v>79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60</v>
      </c>
      <c r="B27" s="47"/>
      <c r="C27" s="47"/>
      <c r="D27" s="47">
        <v>0.328</v>
      </c>
      <c r="E27" s="47">
        <v>0.1</v>
      </c>
      <c r="F27" s="47">
        <f>D27-E27</f>
        <v>0.228</v>
      </c>
      <c r="G27" s="47" t="e">
        <f aca="true" t="shared" si="3" ref="G27:G32">D27/B27*100</f>
        <v>#DIV/0!</v>
      </c>
      <c r="H27" s="48" t="e">
        <f aca="true" t="shared" si="4" ref="H27:H32">D27/C27*100</f>
        <v>#DIV/0!</v>
      </c>
    </row>
    <row r="28" spans="1:8" ht="30" customHeight="1">
      <c r="A28" s="9" t="s">
        <v>293</v>
      </c>
      <c r="B28" s="124">
        <v>32.4</v>
      </c>
      <c r="C28" s="123"/>
      <c r="D28" s="47">
        <v>37.2</v>
      </c>
      <c r="E28" s="124">
        <v>37.3</v>
      </c>
      <c r="F28" s="123"/>
      <c r="G28" s="47">
        <f t="shared" si="3"/>
        <v>114.81481481481484</v>
      </c>
      <c r="H28" s="48" t="e">
        <f t="shared" si="4"/>
        <v>#DIV/0!</v>
      </c>
    </row>
    <row r="29" spans="1:8" s="40" customFormat="1" ht="15">
      <c r="A29" s="11" t="s">
        <v>98</v>
      </c>
      <c r="B29" s="49">
        <f>SUM(B10:B28)</f>
        <v>405.8</v>
      </c>
      <c r="C29" s="49">
        <f>SUM(C10:C27)</f>
        <v>0</v>
      </c>
      <c r="D29" s="49">
        <f>SUM(D10:D28)</f>
        <v>433.54600000000005</v>
      </c>
      <c r="E29" s="49">
        <f>SUM(E10:E28)</f>
        <v>535.2</v>
      </c>
      <c r="F29" s="49">
        <f>SUM(F14:F26)</f>
        <v>-11.781999999999998</v>
      </c>
      <c r="G29" s="49">
        <f t="shared" si="3"/>
        <v>106.83735830458355</v>
      </c>
      <c r="H29" s="52" t="e">
        <f t="shared" si="4"/>
        <v>#DIV/0!</v>
      </c>
    </row>
    <row r="30" spans="1:9" ht="38.25">
      <c r="A30" s="9" t="s">
        <v>308</v>
      </c>
      <c r="B30" s="47">
        <v>150</v>
      </c>
      <c r="C30" s="47"/>
      <c r="D30" s="47">
        <v>150</v>
      </c>
      <c r="E30" s="47"/>
      <c r="F30" s="47"/>
      <c r="G30" s="47">
        <f t="shared" si="3"/>
        <v>100</v>
      </c>
      <c r="H30" s="48" t="e">
        <f t="shared" si="4"/>
        <v>#DIV/0!</v>
      </c>
      <c r="I30" s="76"/>
    </row>
    <row r="31" spans="1:8" ht="38.25">
      <c r="A31" s="9" t="s">
        <v>309</v>
      </c>
      <c r="B31" s="47">
        <v>309.9</v>
      </c>
      <c r="C31" s="47"/>
      <c r="D31" s="47">
        <v>309.9</v>
      </c>
      <c r="E31" s="47"/>
      <c r="F31" s="47"/>
      <c r="G31" s="47">
        <f t="shared" si="3"/>
        <v>100</v>
      </c>
      <c r="H31" s="48" t="e">
        <f t="shared" si="4"/>
        <v>#DIV/0!</v>
      </c>
    </row>
    <row r="32" spans="1:8" ht="38.25">
      <c r="A32" s="9" t="s">
        <v>310</v>
      </c>
      <c r="B32" s="47">
        <v>524</v>
      </c>
      <c r="C32" s="47"/>
      <c r="D32" s="47">
        <v>524</v>
      </c>
      <c r="E32" s="47"/>
      <c r="F32" s="47"/>
      <c r="G32" s="47">
        <f t="shared" si="3"/>
        <v>100</v>
      </c>
      <c r="H32" s="48" t="e">
        <f t="shared" si="4"/>
        <v>#DIV/0!</v>
      </c>
    </row>
    <row r="33" spans="1:8" ht="51">
      <c r="A33" s="9" t="s">
        <v>311</v>
      </c>
      <c r="B33" s="47">
        <v>58.4</v>
      </c>
      <c r="C33" s="47"/>
      <c r="D33" s="47">
        <v>58.4</v>
      </c>
      <c r="E33" s="47"/>
      <c r="F33" s="47"/>
      <c r="G33" s="47">
        <f aca="true" t="shared" si="5" ref="G33:G38">D33/B33*100</f>
        <v>100</v>
      </c>
      <c r="H33" s="48" t="e">
        <f>D33/C33*100</f>
        <v>#DIV/0!</v>
      </c>
    </row>
    <row r="34" spans="1:8" ht="25.5">
      <c r="A34" s="9" t="s">
        <v>419</v>
      </c>
      <c r="B34" s="47">
        <v>75.95</v>
      </c>
      <c r="C34" s="47"/>
      <c r="D34" s="47">
        <v>75.95</v>
      </c>
      <c r="E34" s="47"/>
      <c r="F34" s="47"/>
      <c r="G34" s="47">
        <f t="shared" si="5"/>
        <v>100</v>
      </c>
      <c r="H34" s="48" t="e">
        <f>D34/C34*100</f>
        <v>#DIV/0!</v>
      </c>
    </row>
    <row r="35" spans="1:8" ht="25.5">
      <c r="A35" s="9" t="s">
        <v>395</v>
      </c>
      <c r="B35" s="47">
        <v>35</v>
      </c>
      <c r="C35" s="47"/>
      <c r="D35" s="47">
        <v>35</v>
      </c>
      <c r="E35" s="47"/>
      <c r="F35" s="47"/>
      <c r="G35" s="47">
        <f t="shared" si="5"/>
        <v>100</v>
      </c>
      <c r="H35" s="48" t="e">
        <f>D35/C35*100</f>
        <v>#DIV/0!</v>
      </c>
    </row>
    <row r="36" spans="1:8" s="40" customFormat="1" ht="15">
      <c r="A36" s="11" t="s">
        <v>100</v>
      </c>
      <c r="B36" s="49">
        <f>SUM(B30:B35)</f>
        <v>1153.25</v>
      </c>
      <c r="C36" s="49">
        <f>SUM(C30:C33)</f>
        <v>0</v>
      </c>
      <c r="D36" s="49">
        <f>SUM(D30:D35)</f>
        <v>1153.25</v>
      </c>
      <c r="E36" s="49">
        <f>SUM(E30:E33)</f>
        <v>0</v>
      </c>
      <c r="F36" s="49"/>
      <c r="G36" s="49">
        <f t="shared" si="5"/>
        <v>100</v>
      </c>
      <c r="H36" s="52" t="e">
        <f>D36/C36*100</f>
        <v>#DIV/0!</v>
      </c>
    </row>
    <row r="37" spans="1:8" s="40" customFormat="1" ht="15">
      <c r="A37" s="11" t="s">
        <v>101</v>
      </c>
      <c r="B37" s="49">
        <f>B36+B29</f>
        <v>1559.05</v>
      </c>
      <c r="C37" s="49">
        <f>C36+C29</f>
        <v>0</v>
      </c>
      <c r="D37" s="49">
        <f>D36+D29</f>
        <v>1586.796</v>
      </c>
      <c r="E37" s="49">
        <f>E36+E29</f>
        <v>535.2</v>
      </c>
      <c r="F37" s="49"/>
      <c r="G37" s="49">
        <f t="shared" si="5"/>
        <v>101.77967351913024</v>
      </c>
      <c r="H37" s="52" t="e">
        <f>D37/C37*100</f>
        <v>#DIV/0!</v>
      </c>
    </row>
    <row r="38" spans="2:8" ht="12.75">
      <c r="B38" s="7"/>
      <c r="C38" s="7"/>
      <c r="D38" s="79"/>
      <c r="E38" s="7"/>
      <c r="F38" s="7"/>
      <c r="G38" s="7" t="e">
        <f t="shared" si="5"/>
        <v>#DIV/0!</v>
      </c>
      <c r="H38" s="2"/>
    </row>
    <row r="39" spans="2:8" ht="12.75">
      <c r="B39" s="2"/>
      <c r="C39" s="2"/>
      <c r="D39" s="2"/>
      <c r="E39" s="2"/>
      <c r="F39" s="2"/>
      <c r="G39" s="2"/>
      <c r="H39" s="2"/>
    </row>
    <row r="41" s="44" customFormat="1" ht="14.25">
      <c r="A41" s="43"/>
    </row>
    <row r="42" s="44" customFormat="1" ht="14.25">
      <c r="A42" s="43" t="s">
        <v>200</v>
      </c>
    </row>
    <row r="43" spans="1:2" ht="12.75">
      <c r="A43" s="2" t="s">
        <v>201</v>
      </c>
      <c r="B43" t="s">
        <v>257</v>
      </c>
    </row>
    <row r="44" ht="12.75">
      <c r="A44" s="2"/>
    </row>
    <row r="45" ht="12.75">
      <c r="A45" s="2"/>
    </row>
    <row r="46" ht="12.75">
      <c r="A46" s="2"/>
    </row>
    <row r="47" s="46" customFormat="1" ht="12">
      <c r="A47" s="45" t="s">
        <v>54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5" zoomScaleNormal="75" zoomScalePageLayoutView="0" workbookViewId="0" topLeftCell="A30">
      <selection activeCell="B48" sqref="B48"/>
    </sheetView>
  </sheetViews>
  <sheetFormatPr defaultColWidth="9.00390625" defaultRowHeight="12.75"/>
  <cols>
    <col min="1" max="1" width="52.75390625" style="10" customWidth="1"/>
    <col min="2" max="2" width="14.25390625" style="0" customWidth="1"/>
    <col min="3" max="3" width="14.625" style="0" customWidth="1"/>
    <col min="4" max="6" width="15.875" style="0" customWidth="1"/>
    <col min="7" max="7" width="15.75390625" style="0" customWidth="1"/>
    <col min="8" max="8" width="11.125" style="0" customWidth="1"/>
    <col min="9" max="9" width="13.00390625" style="0" customWidth="1"/>
    <col min="11" max="11" width="12.12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99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8" ht="39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</row>
    <row r="8" spans="1:13" ht="24.75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  <c r="I8" s="110"/>
      <c r="J8" s="77"/>
      <c r="K8" s="77"/>
      <c r="L8" s="77"/>
      <c r="M8" s="77"/>
    </row>
    <row r="9" spans="1:13" ht="19.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77"/>
      <c r="J9" s="77"/>
      <c r="K9" s="77"/>
      <c r="L9" s="77"/>
      <c r="M9" s="77"/>
    </row>
    <row r="10" spans="1:13" ht="39.75" customHeight="1">
      <c r="A10" s="95" t="s">
        <v>170</v>
      </c>
      <c r="B10" s="98">
        <v>47.9</v>
      </c>
      <c r="C10" s="99"/>
      <c r="D10" s="98">
        <v>66.106</v>
      </c>
      <c r="E10" s="99">
        <v>72.6</v>
      </c>
      <c r="F10" s="47">
        <f>D10-E10</f>
        <v>-6.494</v>
      </c>
      <c r="G10" s="47">
        <f>D10/B10*100</f>
        <v>138.00835073068893</v>
      </c>
      <c r="H10" s="48" t="e">
        <f>D10/C10*100</f>
        <v>#DIV/0!</v>
      </c>
      <c r="I10" s="97"/>
      <c r="J10" s="77"/>
      <c r="K10" s="77"/>
      <c r="L10" s="77"/>
      <c r="M10" s="77"/>
    </row>
    <row r="11" spans="1:13" ht="66" customHeight="1">
      <c r="A11" s="96" t="s">
        <v>186</v>
      </c>
      <c r="B11" s="98">
        <v>0.8</v>
      </c>
      <c r="C11" s="99"/>
      <c r="D11" s="98">
        <v>0.671</v>
      </c>
      <c r="E11" s="99">
        <v>1.1</v>
      </c>
      <c r="F11" s="47">
        <f aca="true" t="shared" si="0" ref="F11:F32">D11-E11</f>
        <v>-0.42900000000000005</v>
      </c>
      <c r="G11" s="47">
        <f aca="true" t="shared" si="1" ref="G11:G32">D11/B11*100</f>
        <v>83.875</v>
      </c>
      <c r="H11" s="48" t="e">
        <f aca="true" t="shared" si="2" ref="H11:H32">D11/C11*100</f>
        <v>#DIV/0!</v>
      </c>
      <c r="I11" s="97"/>
      <c r="J11" s="77"/>
      <c r="K11" s="77"/>
      <c r="L11" s="77"/>
      <c r="M11" s="77"/>
    </row>
    <row r="12" spans="1:13" ht="53.25" customHeight="1">
      <c r="A12" s="96" t="s">
        <v>187</v>
      </c>
      <c r="B12" s="98">
        <v>101.4</v>
      </c>
      <c r="C12" s="99"/>
      <c r="D12" s="98">
        <v>106.907</v>
      </c>
      <c r="E12" s="99">
        <v>149.3</v>
      </c>
      <c r="F12" s="47">
        <f t="shared" si="0"/>
        <v>-42.393000000000015</v>
      </c>
      <c r="G12" s="47">
        <f t="shared" si="1"/>
        <v>105.430966469428</v>
      </c>
      <c r="H12" s="48" t="e">
        <f t="shared" si="2"/>
        <v>#DIV/0!</v>
      </c>
      <c r="I12" s="97"/>
      <c r="J12" s="77"/>
      <c r="K12" s="77"/>
      <c r="L12" s="77"/>
      <c r="M12" s="77"/>
    </row>
    <row r="13" spans="1:13" ht="52.5" customHeight="1">
      <c r="A13" s="96" t="s">
        <v>188</v>
      </c>
      <c r="B13" s="98">
        <v>0</v>
      </c>
      <c r="C13" s="99"/>
      <c r="D13" s="98">
        <v>-12.803</v>
      </c>
      <c r="E13" s="99">
        <v>-10.7</v>
      </c>
      <c r="F13" s="47">
        <f t="shared" si="0"/>
        <v>-2.1030000000000015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  <c r="L13" s="77"/>
      <c r="M13" s="77"/>
    </row>
    <row r="14" spans="1:13" ht="76.5">
      <c r="A14" s="9" t="s">
        <v>161</v>
      </c>
      <c r="B14" s="47">
        <v>110</v>
      </c>
      <c r="C14" s="47"/>
      <c r="D14" s="47">
        <v>112.255</v>
      </c>
      <c r="E14" s="47">
        <v>106.2</v>
      </c>
      <c r="F14" s="47">
        <f t="shared" si="0"/>
        <v>6.054999999999993</v>
      </c>
      <c r="G14" s="47">
        <f t="shared" si="1"/>
        <v>102.05</v>
      </c>
      <c r="H14" s="48" t="e">
        <f t="shared" si="2"/>
        <v>#DIV/0!</v>
      </c>
      <c r="I14" s="77"/>
      <c r="J14" s="77"/>
      <c r="K14" s="77"/>
      <c r="L14" s="77"/>
      <c r="M14" s="77"/>
    </row>
    <row r="15" spans="1:8" ht="25.5" hidden="1">
      <c r="A15" s="9" t="s">
        <v>218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48" t="e">
        <f t="shared" si="2"/>
        <v>#DIV/0!</v>
      </c>
    </row>
    <row r="16" spans="1:8" ht="114.75">
      <c r="A16" s="9" t="s">
        <v>162</v>
      </c>
      <c r="B16" s="47"/>
      <c r="C16" s="47"/>
      <c r="D16" s="47">
        <v>0.1</v>
      </c>
      <c r="E16" s="47">
        <v>4.1</v>
      </c>
      <c r="F16" s="47"/>
      <c r="G16" s="47"/>
      <c r="H16" s="48"/>
    </row>
    <row r="17" spans="1:8" ht="114.75">
      <c r="A17" s="9" t="s">
        <v>203</v>
      </c>
      <c r="B17" s="47"/>
      <c r="C17" s="47"/>
      <c r="D17" s="47">
        <v>3.05</v>
      </c>
      <c r="E17" s="47"/>
      <c r="F17" s="47">
        <f t="shared" si="0"/>
        <v>3.05</v>
      </c>
      <c r="G17" s="47" t="e">
        <f t="shared" si="1"/>
        <v>#DIV/0!</v>
      </c>
      <c r="H17" s="48" t="e">
        <f t="shared" si="2"/>
        <v>#DIV/0!</v>
      </c>
    </row>
    <row r="18" spans="1:8" ht="51">
      <c r="A18" s="9" t="s">
        <v>40</v>
      </c>
      <c r="B18" s="47"/>
      <c r="C18" s="47"/>
      <c r="D18" s="47"/>
      <c r="E18" s="47">
        <v>45.2</v>
      </c>
      <c r="F18" s="47">
        <f t="shared" si="0"/>
        <v>-45.2</v>
      </c>
      <c r="G18" s="47" t="e">
        <f t="shared" si="1"/>
        <v>#DIV/0!</v>
      </c>
      <c r="H18" s="48" t="e">
        <f t="shared" si="2"/>
        <v>#DIV/0!</v>
      </c>
    </row>
    <row r="19" spans="1:8" ht="25.5">
      <c r="A19" s="17" t="s">
        <v>88</v>
      </c>
      <c r="B19" s="47"/>
      <c r="C19" s="47"/>
      <c r="D19" s="47"/>
      <c r="E19" s="47">
        <v>-0.7</v>
      </c>
      <c r="F19" s="47">
        <f t="shared" si="0"/>
        <v>0.7</v>
      </c>
      <c r="G19" s="47" t="e">
        <f t="shared" si="1"/>
        <v>#DIV/0!</v>
      </c>
      <c r="H19" s="48" t="e">
        <f t="shared" si="2"/>
        <v>#DIV/0!</v>
      </c>
    </row>
    <row r="20" spans="1:8" ht="51">
      <c r="A20" s="9" t="s">
        <v>72</v>
      </c>
      <c r="B20" s="47">
        <v>12</v>
      </c>
      <c r="C20" s="47"/>
      <c r="D20" s="47">
        <v>12.442</v>
      </c>
      <c r="E20" s="47">
        <v>23.5</v>
      </c>
      <c r="F20" s="47">
        <f t="shared" si="0"/>
        <v>-11.058</v>
      </c>
      <c r="G20" s="47">
        <f t="shared" si="1"/>
        <v>103.68333333333332</v>
      </c>
      <c r="H20" s="48" t="e">
        <f t="shared" si="2"/>
        <v>#DIV/0!</v>
      </c>
    </row>
    <row r="21" spans="1:8" ht="38.25">
      <c r="A21" s="9" t="s">
        <v>143</v>
      </c>
      <c r="B21" s="47">
        <v>36.4</v>
      </c>
      <c r="C21" s="47"/>
      <c r="D21" s="47">
        <v>36.442</v>
      </c>
      <c r="E21" s="47">
        <v>36.8</v>
      </c>
      <c r="F21" s="47">
        <f t="shared" si="0"/>
        <v>-0.357999999999997</v>
      </c>
      <c r="G21" s="47">
        <f t="shared" si="1"/>
        <v>100.11538461538463</v>
      </c>
      <c r="H21" s="48" t="e">
        <f t="shared" si="2"/>
        <v>#DIV/0!</v>
      </c>
    </row>
    <row r="22" spans="1:8" ht="38.25">
      <c r="A22" s="9" t="s">
        <v>142</v>
      </c>
      <c r="B22" s="47">
        <v>42.3</v>
      </c>
      <c r="C22" s="47"/>
      <c r="D22" s="47">
        <v>47.404</v>
      </c>
      <c r="E22" s="47">
        <v>30.8</v>
      </c>
      <c r="F22" s="47">
        <f t="shared" si="0"/>
        <v>16.604000000000003</v>
      </c>
      <c r="G22" s="47">
        <f t="shared" si="1"/>
        <v>112.0661938534279</v>
      </c>
      <c r="H22" s="48" t="e">
        <f t="shared" si="2"/>
        <v>#DIV/0!</v>
      </c>
    </row>
    <row r="23" spans="1:8" ht="76.5">
      <c r="A23" s="19" t="s">
        <v>119</v>
      </c>
      <c r="B23" s="47">
        <v>3</v>
      </c>
      <c r="C23" s="47"/>
      <c r="D23" s="47">
        <v>3</v>
      </c>
      <c r="E23" s="47">
        <v>2.5</v>
      </c>
      <c r="F23" s="47">
        <f t="shared" si="0"/>
        <v>0.5</v>
      </c>
      <c r="G23" s="47">
        <f t="shared" si="1"/>
        <v>100</v>
      </c>
      <c r="H23" s="48" t="e">
        <f t="shared" si="2"/>
        <v>#DIV/0!</v>
      </c>
    </row>
    <row r="24" spans="1:8" ht="38.25" hidden="1">
      <c r="A24" s="9" t="s">
        <v>229</v>
      </c>
      <c r="B24" s="47"/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48" t="e">
        <f t="shared" si="2"/>
        <v>#DIV/0!</v>
      </c>
    </row>
    <row r="25" spans="1:8" ht="89.25">
      <c r="A25" s="9" t="s">
        <v>50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63.75">
      <c r="A26" s="9" t="s">
        <v>182</v>
      </c>
      <c r="B26" s="47">
        <v>0.3</v>
      </c>
      <c r="C26" s="47"/>
      <c r="D26" s="47">
        <v>0.339</v>
      </c>
      <c r="E26" s="47">
        <v>1</v>
      </c>
      <c r="F26" s="47">
        <f t="shared" si="0"/>
        <v>-0.661</v>
      </c>
      <c r="G26" s="47">
        <f t="shared" si="1"/>
        <v>113.00000000000001</v>
      </c>
      <c r="H26" s="48" t="e">
        <f t="shared" si="2"/>
        <v>#DIV/0!</v>
      </c>
    </row>
    <row r="27" spans="1:8" ht="76.5">
      <c r="A27" s="9" t="s">
        <v>144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102">
      <c r="A28" s="9" t="s">
        <v>275</v>
      </c>
      <c r="B28" s="47"/>
      <c r="C28" s="47"/>
      <c r="D28" s="47"/>
      <c r="E28" s="47"/>
      <c r="F28" s="47"/>
      <c r="G28" s="47"/>
      <c r="H28" s="48"/>
    </row>
    <row r="29" spans="1:8" ht="51">
      <c r="A29" s="9" t="s">
        <v>189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48" t="e">
        <f t="shared" si="2"/>
        <v>#DIV/0!</v>
      </c>
    </row>
    <row r="30" spans="1:8" ht="25.5">
      <c r="A30" s="9" t="s">
        <v>133</v>
      </c>
      <c r="B30" s="47"/>
      <c r="C30" s="47"/>
      <c r="D30" s="47"/>
      <c r="E30" s="47"/>
      <c r="F30" s="47">
        <f t="shared" si="0"/>
        <v>0</v>
      </c>
      <c r="G30" s="47" t="e">
        <f t="shared" si="1"/>
        <v>#DIV/0!</v>
      </c>
      <c r="H30" s="48" t="e">
        <f t="shared" si="2"/>
        <v>#DIV/0!</v>
      </c>
    </row>
    <row r="31" spans="1:8" ht="25.5">
      <c r="A31" s="9" t="s">
        <v>215</v>
      </c>
      <c r="B31" s="47"/>
      <c r="C31" s="47"/>
      <c r="D31" s="47"/>
      <c r="E31" s="47"/>
      <c r="F31" s="47">
        <f t="shared" si="0"/>
        <v>0</v>
      </c>
      <c r="G31" s="47" t="e">
        <f t="shared" si="1"/>
        <v>#DIV/0!</v>
      </c>
      <c r="H31" s="48" t="e">
        <f t="shared" si="2"/>
        <v>#DIV/0!</v>
      </c>
    </row>
    <row r="32" spans="1:8" ht="25.5">
      <c r="A32" s="9" t="s">
        <v>58</v>
      </c>
      <c r="B32" s="47"/>
      <c r="C32" s="47"/>
      <c r="D32" s="47"/>
      <c r="E32" s="47">
        <v>42</v>
      </c>
      <c r="F32" s="47">
        <f t="shared" si="0"/>
        <v>-42</v>
      </c>
      <c r="G32" s="47" t="e">
        <f t="shared" si="1"/>
        <v>#DIV/0!</v>
      </c>
      <c r="H32" s="48" t="e">
        <f t="shared" si="2"/>
        <v>#DIV/0!</v>
      </c>
    </row>
    <row r="33" spans="1:9" ht="15">
      <c r="A33" s="11" t="s">
        <v>98</v>
      </c>
      <c r="B33" s="49">
        <f>SUM(B10:B32)</f>
        <v>354.1</v>
      </c>
      <c r="C33" s="49">
        <f>SUM(C10:C32)</f>
        <v>0</v>
      </c>
      <c r="D33" s="49">
        <f>SUM(D10:D32)</f>
        <v>375.913</v>
      </c>
      <c r="E33" s="49">
        <f>SUM(E10:E32)</f>
        <v>503.70000000000005</v>
      </c>
      <c r="F33" s="49">
        <f>SUM(F14:F30)</f>
        <v>-30.368000000000006</v>
      </c>
      <c r="G33" s="49">
        <f aca="true" t="shared" si="3" ref="G33:G47">D33/B33*100</f>
        <v>106.16012425868398</v>
      </c>
      <c r="H33" s="52" t="e">
        <f aca="true" t="shared" si="4" ref="H33:H47">D33/C33*100</f>
        <v>#DIV/0!</v>
      </c>
      <c r="I33" s="76"/>
    </row>
    <row r="34" spans="1:11" ht="38.25">
      <c r="A34" s="9" t="s">
        <v>312</v>
      </c>
      <c r="B34" s="47">
        <v>152.6</v>
      </c>
      <c r="C34" s="47"/>
      <c r="D34" s="47">
        <v>152.6</v>
      </c>
      <c r="E34" s="47"/>
      <c r="F34" s="47"/>
      <c r="G34" s="47">
        <f t="shared" si="3"/>
        <v>100</v>
      </c>
      <c r="H34" s="48" t="e">
        <f t="shared" si="4"/>
        <v>#DIV/0!</v>
      </c>
      <c r="I34" s="76"/>
      <c r="K34" s="76"/>
    </row>
    <row r="35" spans="1:8" ht="38.25">
      <c r="A35" s="9" t="s">
        <v>313</v>
      </c>
      <c r="B35" s="47">
        <v>310.1</v>
      </c>
      <c r="C35" s="47"/>
      <c r="D35" s="47">
        <v>310.1</v>
      </c>
      <c r="E35" s="47"/>
      <c r="F35" s="47"/>
      <c r="G35" s="47">
        <f t="shared" si="3"/>
        <v>100</v>
      </c>
      <c r="H35" s="48" t="e">
        <f t="shared" si="4"/>
        <v>#DIV/0!</v>
      </c>
    </row>
    <row r="36" spans="1:8" ht="38.25">
      <c r="A36" s="9" t="s">
        <v>314</v>
      </c>
      <c r="B36" s="47">
        <v>295.7</v>
      </c>
      <c r="C36" s="47"/>
      <c r="D36" s="47">
        <v>295.7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63.75" hidden="1">
      <c r="A37" s="9" t="s">
        <v>52</v>
      </c>
      <c r="B37" s="47"/>
      <c r="C37" s="47"/>
      <c r="D37" s="47"/>
      <c r="E37" s="47"/>
      <c r="F37" s="47"/>
      <c r="G37" s="47" t="e">
        <f t="shared" si="3"/>
        <v>#DIV/0!</v>
      </c>
      <c r="H37" s="48" t="e">
        <f t="shared" si="4"/>
        <v>#DIV/0!</v>
      </c>
    </row>
    <row r="38" spans="1:8" ht="38.25" hidden="1">
      <c r="A38" s="9" t="s">
        <v>67</v>
      </c>
      <c r="B38" s="47"/>
      <c r="C38" s="47"/>
      <c r="D38" s="47"/>
      <c r="E38" s="47"/>
      <c r="F38" s="47"/>
      <c r="G38" s="47" t="e">
        <f t="shared" si="3"/>
        <v>#DIV/0!</v>
      </c>
      <c r="H38" s="48" t="e">
        <f t="shared" si="4"/>
        <v>#DIV/0!</v>
      </c>
    </row>
    <row r="39" spans="1:8" ht="25.5">
      <c r="A39" s="9" t="s">
        <v>396</v>
      </c>
      <c r="B39" s="47">
        <v>127.033</v>
      </c>
      <c r="C39" s="47"/>
      <c r="D39" s="47">
        <v>127.032</v>
      </c>
      <c r="E39" s="47"/>
      <c r="F39" s="47"/>
      <c r="G39" s="47"/>
      <c r="H39" s="48"/>
    </row>
    <row r="40" spans="1:8" ht="51">
      <c r="A40" s="9" t="s">
        <v>315</v>
      </c>
      <c r="B40" s="47">
        <v>58.4</v>
      </c>
      <c r="C40" s="47"/>
      <c r="D40" s="47">
        <v>58.4</v>
      </c>
      <c r="E40" s="47"/>
      <c r="F40" s="47"/>
      <c r="G40" s="47">
        <f t="shared" si="3"/>
        <v>100</v>
      </c>
      <c r="H40" s="48" t="e">
        <f t="shared" si="4"/>
        <v>#DIV/0!</v>
      </c>
    </row>
    <row r="41" spans="1:8" ht="25.5">
      <c r="A41" s="9" t="s">
        <v>428</v>
      </c>
      <c r="B41" s="47">
        <v>63</v>
      </c>
      <c r="C41" s="47"/>
      <c r="D41" s="47">
        <v>63</v>
      </c>
      <c r="E41" s="47"/>
      <c r="F41" s="47"/>
      <c r="G41" s="47">
        <f t="shared" si="3"/>
        <v>100</v>
      </c>
      <c r="H41" s="48" t="e">
        <f t="shared" si="4"/>
        <v>#DIV/0!</v>
      </c>
    </row>
    <row r="42" spans="1:8" ht="38.25">
      <c r="A42" s="9" t="s">
        <v>399</v>
      </c>
      <c r="B42" s="47">
        <v>20</v>
      </c>
      <c r="C42" s="47"/>
      <c r="D42" s="47">
        <v>20</v>
      </c>
      <c r="E42" s="47"/>
      <c r="F42" s="47"/>
      <c r="G42" s="47">
        <f t="shared" si="3"/>
        <v>100</v>
      </c>
      <c r="H42" s="48" t="e">
        <f t="shared" si="4"/>
        <v>#DIV/0!</v>
      </c>
    </row>
    <row r="43" spans="1:8" ht="25.5">
      <c r="A43" s="9" t="s">
        <v>400</v>
      </c>
      <c r="B43" s="47">
        <v>42</v>
      </c>
      <c r="C43" s="47"/>
      <c r="D43" s="47">
        <v>42</v>
      </c>
      <c r="E43" s="47"/>
      <c r="F43" s="47"/>
      <c r="G43" s="47">
        <f>D43/B43*100</f>
        <v>100</v>
      </c>
      <c r="H43" s="48" t="e">
        <f>D43/C43*100</f>
        <v>#DIV/0!</v>
      </c>
    </row>
    <row r="44" spans="1:8" ht="102">
      <c r="A44" s="9" t="s">
        <v>420</v>
      </c>
      <c r="B44" s="47"/>
      <c r="C44" s="47"/>
      <c r="D44" s="47"/>
      <c r="E44" s="47"/>
      <c r="F44" s="47"/>
      <c r="G44" s="47"/>
      <c r="H44" s="48" t="e">
        <f>D44/C44*100</f>
        <v>#DIV/0!</v>
      </c>
    </row>
    <row r="45" spans="1:8" ht="102">
      <c r="A45" s="9" t="s">
        <v>421</v>
      </c>
      <c r="B45" s="47"/>
      <c r="C45" s="47"/>
      <c r="D45" s="47"/>
      <c r="E45" s="47"/>
      <c r="F45" s="47"/>
      <c r="G45" s="47"/>
      <c r="H45" s="48" t="e">
        <f>D45/C45*100</f>
        <v>#DIV/0!</v>
      </c>
    </row>
    <row r="46" spans="1:8" ht="15">
      <c r="A46" s="11" t="s">
        <v>100</v>
      </c>
      <c r="B46" s="49">
        <f>SUM(B34:B45)</f>
        <v>1068.833</v>
      </c>
      <c r="C46" s="49">
        <f>SUM(C34:C45)</f>
        <v>0</v>
      </c>
      <c r="D46" s="49">
        <f>SUM(D34:D45)</f>
        <v>1068.832</v>
      </c>
      <c r="E46" s="49">
        <f>SUM(E34:E42)</f>
        <v>0</v>
      </c>
      <c r="F46" s="49"/>
      <c r="G46" s="49">
        <f t="shared" si="3"/>
        <v>99.99990644001448</v>
      </c>
      <c r="H46" s="52" t="e">
        <f t="shared" si="4"/>
        <v>#DIV/0!</v>
      </c>
    </row>
    <row r="47" spans="1:8" ht="15">
      <c r="A47" s="11" t="s">
        <v>101</v>
      </c>
      <c r="B47" s="49">
        <f>B46+B33</f>
        <v>1422.933</v>
      </c>
      <c r="C47" s="49">
        <f>C46+C33</f>
        <v>0</v>
      </c>
      <c r="D47" s="49">
        <f>D46+D33</f>
        <v>1444.7450000000001</v>
      </c>
      <c r="E47" s="49">
        <f>E46+E33</f>
        <v>503.70000000000005</v>
      </c>
      <c r="F47" s="49"/>
      <c r="G47" s="49">
        <f t="shared" si="3"/>
        <v>101.53289016418906</v>
      </c>
      <c r="H47" s="52" t="e">
        <f t="shared" si="4"/>
        <v>#DIV/0!</v>
      </c>
    </row>
    <row r="48" spans="2:4" ht="12.75">
      <c r="B48" s="76"/>
      <c r="D48" s="76"/>
    </row>
    <row r="49" s="44" customFormat="1" ht="14.25">
      <c r="A49" s="43"/>
    </row>
    <row r="50" s="44" customFormat="1" ht="14.25">
      <c r="A50" s="43" t="s">
        <v>200</v>
      </c>
    </row>
    <row r="51" spans="1:2" ht="12.75">
      <c r="A51" s="2" t="s">
        <v>201</v>
      </c>
      <c r="B51" t="s">
        <v>257</v>
      </c>
    </row>
    <row r="52" s="46" customFormat="1" ht="12">
      <c r="A52" s="45" t="s">
        <v>54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5" zoomScaleNormal="75" zoomScalePageLayoutView="0" workbookViewId="0" topLeftCell="A25">
      <selection activeCell="D43" sqref="D43"/>
    </sheetView>
  </sheetViews>
  <sheetFormatPr defaultColWidth="9.00390625" defaultRowHeight="12.75"/>
  <cols>
    <col min="1" max="1" width="57.875" style="10" customWidth="1"/>
    <col min="2" max="3" width="15.125" style="0" customWidth="1"/>
    <col min="4" max="4" width="15.875" style="0" customWidth="1"/>
    <col min="5" max="5" width="14.875" style="0" customWidth="1"/>
    <col min="6" max="6" width="14.25390625" style="0" customWidth="1"/>
    <col min="7" max="7" width="11.375" style="0" customWidth="1"/>
    <col min="8" max="8" width="11.625" style="0" customWidth="1"/>
    <col min="9" max="9" width="11.62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110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8" ht="31.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</row>
    <row r="8" spans="1:8" ht="15.75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</row>
    <row r="9" spans="1:11" ht="15.7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170</v>
      </c>
      <c r="B10" s="98">
        <v>75</v>
      </c>
      <c r="C10" s="99"/>
      <c r="D10" s="98">
        <v>92.299</v>
      </c>
      <c r="E10" s="99">
        <v>101.3</v>
      </c>
      <c r="F10" s="47">
        <f>D10-E10</f>
        <v>-9.00099999999999</v>
      </c>
      <c r="G10" s="47">
        <f>D10/B10*100</f>
        <v>123.06533333333334</v>
      </c>
      <c r="H10" s="48" t="e">
        <f>D10/C10*100</f>
        <v>#DIV/0!</v>
      </c>
      <c r="I10" s="97"/>
      <c r="J10" s="77"/>
      <c r="K10" s="77"/>
    </row>
    <row r="11" spans="1:11" ht="66" customHeight="1">
      <c r="A11" s="96" t="s">
        <v>186</v>
      </c>
      <c r="B11" s="98">
        <v>0.9</v>
      </c>
      <c r="C11" s="99"/>
      <c r="D11" s="98">
        <v>0.937</v>
      </c>
      <c r="E11" s="99">
        <v>1.5</v>
      </c>
      <c r="F11" s="47">
        <f aca="true" t="shared" si="0" ref="F11:F31">D11-E11</f>
        <v>-0.563</v>
      </c>
      <c r="G11" s="47">
        <f aca="true" t="shared" si="1" ref="G11:G31">D11/B11*100</f>
        <v>104.11111111111111</v>
      </c>
      <c r="H11" s="48" t="e">
        <f aca="true" t="shared" si="2" ref="H11:H31">D11/C11*100</f>
        <v>#DIV/0!</v>
      </c>
      <c r="I11" s="97"/>
      <c r="J11" s="77"/>
      <c r="K11" s="77"/>
    </row>
    <row r="12" spans="1:11" ht="53.25" customHeight="1">
      <c r="A12" s="96" t="s">
        <v>187</v>
      </c>
      <c r="B12" s="98">
        <v>149.1</v>
      </c>
      <c r="C12" s="99"/>
      <c r="D12" s="98">
        <v>149.266</v>
      </c>
      <c r="E12" s="99">
        <v>208.5</v>
      </c>
      <c r="F12" s="47">
        <f t="shared" si="0"/>
        <v>-59.23400000000001</v>
      </c>
      <c r="G12" s="47">
        <f t="shared" si="1"/>
        <v>100.11133467471495</v>
      </c>
      <c r="H12" s="48" t="e">
        <f t="shared" si="2"/>
        <v>#DIV/0!</v>
      </c>
      <c r="I12" s="97"/>
      <c r="J12" s="77"/>
      <c r="K12" s="77"/>
    </row>
    <row r="13" spans="1:11" ht="52.5" customHeight="1">
      <c r="A13" s="96" t="s">
        <v>188</v>
      </c>
      <c r="B13" s="98"/>
      <c r="C13" s="99"/>
      <c r="D13" s="98">
        <v>-17.876</v>
      </c>
      <c r="E13" s="99">
        <v>-15</v>
      </c>
      <c r="F13" s="47">
        <f t="shared" si="0"/>
        <v>-2.8760000000000012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</row>
    <row r="14" spans="1:11" ht="83.25" customHeight="1">
      <c r="A14" s="9" t="s">
        <v>161</v>
      </c>
      <c r="B14" s="47">
        <v>270</v>
      </c>
      <c r="C14" s="47"/>
      <c r="D14" s="47">
        <v>290.052</v>
      </c>
      <c r="E14" s="47">
        <v>407</v>
      </c>
      <c r="F14" s="47">
        <f t="shared" si="0"/>
        <v>-116.94799999999998</v>
      </c>
      <c r="G14" s="47">
        <f t="shared" si="1"/>
        <v>107.42666666666668</v>
      </c>
      <c r="H14" s="48" t="e">
        <f t="shared" si="2"/>
        <v>#DIV/0!</v>
      </c>
      <c r="I14" s="77"/>
      <c r="J14" s="77"/>
      <c r="K14" s="77"/>
    </row>
    <row r="15" spans="1:8" ht="83.25" customHeight="1">
      <c r="A15" s="9" t="s">
        <v>162</v>
      </c>
      <c r="B15" s="47"/>
      <c r="C15" s="47"/>
      <c r="D15" s="47">
        <v>0.423</v>
      </c>
      <c r="E15" s="47"/>
      <c r="F15" s="47">
        <f t="shared" si="0"/>
        <v>0.423</v>
      </c>
      <c r="G15" s="47" t="e">
        <f t="shared" si="1"/>
        <v>#DIV/0!</v>
      </c>
      <c r="H15" s="48" t="e">
        <f t="shared" si="2"/>
        <v>#DIV/0!</v>
      </c>
    </row>
    <row r="16" spans="1:8" ht="44.25" customHeight="1">
      <c r="A16" s="9" t="s">
        <v>238</v>
      </c>
      <c r="B16" s="47"/>
      <c r="C16" s="47"/>
      <c r="D16" s="47">
        <v>1.401</v>
      </c>
      <c r="E16" s="47">
        <v>3</v>
      </c>
      <c r="F16" s="47">
        <f t="shared" si="0"/>
        <v>-1.599</v>
      </c>
      <c r="G16" s="47" t="e">
        <f t="shared" si="1"/>
        <v>#DIV/0!</v>
      </c>
      <c r="H16" s="48" t="e">
        <f t="shared" si="2"/>
        <v>#DIV/0!</v>
      </c>
    </row>
    <row r="17" spans="1:8" ht="49.5" customHeight="1">
      <c r="A17" s="9" t="s">
        <v>40</v>
      </c>
      <c r="B17" s="47"/>
      <c r="C17" s="47"/>
      <c r="D17" s="47">
        <v>0.152</v>
      </c>
      <c r="E17" s="47"/>
      <c r="F17" s="47"/>
      <c r="G17" s="47" t="e">
        <f t="shared" si="1"/>
        <v>#DIV/0!</v>
      </c>
      <c r="H17" s="48" t="e">
        <f t="shared" si="2"/>
        <v>#DIV/0!</v>
      </c>
    </row>
    <row r="18" spans="1:8" ht="52.5" customHeight="1">
      <c r="A18" s="9" t="s">
        <v>72</v>
      </c>
      <c r="B18" s="47">
        <v>79.7</v>
      </c>
      <c r="C18" s="47"/>
      <c r="D18" s="47">
        <v>102.687</v>
      </c>
      <c r="E18" s="47">
        <v>62.1</v>
      </c>
      <c r="F18" s="47">
        <f t="shared" si="0"/>
        <v>40.586999999999996</v>
      </c>
      <c r="G18" s="47">
        <f t="shared" si="1"/>
        <v>128.8419071518193</v>
      </c>
      <c r="H18" s="48" t="e">
        <f t="shared" si="2"/>
        <v>#DIV/0!</v>
      </c>
    </row>
    <row r="19" spans="1:8" ht="38.25">
      <c r="A19" s="9" t="s">
        <v>143</v>
      </c>
      <c r="B19" s="47">
        <v>62.3</v>
      </c>
      <c r="C19" s="47"/>
      <c r="D19" s="47">
        <v>62.388</v>
      </c>
      <c r="E19" s="47">
        <v>44.9</v>
      </c>
      <c r="F19" s="47">
        <f t="shared" si="0"/>
        <v>17.488</v>
      </c>
      <c r="G19" s="47">
        <f t="shared" si="1"/>
        <v>100.14125200642054</v>
      </c>
      <c r="H19" s="48" t="e">
        <f t="shared" si="2"/>
        <v>#DIV/0!</v>
      </c>
    </row>
    <row r="20" spans="1:8" ht="38.25">
      <c r="A20" s="9" t="s">
        <v>142</v>
      </c>
      <c r="B20" s="47">
        <v>85.6</v>
      </c>
      <c r="C20" s="47"/>
      <c r="D20" s="47">
        <v>76.3</v>
      </c>
      <c r="E20" s="47">
        <v>35.3</v>
      </c>
      <c r="F20" s="47">
        <f t="shared" si="0"/>
        <v>41</v>
      </c>
      <c r="G20" s="47">
        <f t="shared" si="1"/>
        <v>89.13551401869158</v>
      </c>
      <c r="H20" s="48" t="e">
        <f t="shared" si="2"/>
        <v>#DIV/0!</v>
      </c>
    </row>
    <row r="21" spans="1:8" ht="63.75">
      <c r="A21" s="19" t="s">
        <v>252</v>
      </c>
      <c r="B21" s="47">
        <v>4.6</v>
      </c>
      <c r="C21" s="47"/>
      <c r="D21" s="47">
        <v>4.655</v>
      </c>
      <c r="E21" s="47">
        <v>2.3</v>
      </c>
      <c r="F21" s="47">
        <f t="shared" si="0"/>
        <v>2.3550000000000004</v>
      </c>
      <c r="G21" s="47">
        <f t="shared" si="1"/>
        <v>101.19565217391306</v>
      </c>
      <c r="H21" s="48" t="e">
        <f t="shared" si="2"/>
        <v>#DIV/0!</v>
      </c>
    </row>
    <row r="22" spans="1:8" ht="76.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63.75">
      <c r="A23" s="9" t="s">
        <v>150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76.5">
      <c r="A24" s="9" t="s">
        <v>49</v>
      </c>
      <c r="B24" s="47">
        <v>0.1</v>
      </c>
      <c r="C24" s="47"/>
      <c r="D24" s="47">
        <v>0.1</v>
      </c>
      <c r="E24" s="47"/>
      <c r="F24" s="47">
        <f t="shared" si="0"/>
        <v>0.1</v>
      </c>
      <c r="G24" s="47">
        <f t="shared" si="1"/>
        <v>100</v>
      </c>
      <c r="H24" s="48" t="e">
        <f t="shared" si="2"/>
        <v>#DIV/0!</v>
      </c>
    </row>
    <row r="25" spans="1:8" ht="38.25">
      <c r="A25" s="9" t="s">
        <v>25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89.25">
      <c r="A26" s="9" t="s">
        <v>445</v>
      </c>
      <c r="B26" s="47">
        <v>13.8</v>
      </c>
      <c r="C26" s="47"/>
      <c r="D26" s="47">
        <v>13.812</v>
      </c>
      <c r="E26" s="47"/>
      <c r="F26" s="47"/>
      <c r="G26" s="47"/>
      <c r="H26" s="48"/>
    </row>
    <row r="27" spans="1:8" ht="51">
      <c r="A27" s="9" t="s">
        <v>41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51">
      <c r="A28" s="9" t="s">
        <v>189</v>
      </c>
      <c r="B28" s="47"/>
      <c r="C28" s="47"/>
      <c r="D28" s="47"/>
      <c r="E28" s="47"/>
      <c r="F28" s="47">
        <f t="shared" si="0"/>
        <v>0</v>
      </c>
      <c r="G28" s="47" t="e">
        <f t="shared" si="1"/>
        <v>#DIV/0!</v>
      </c>
      <c r="H28" s="48" t="e">
        <f t="shared" si="2"/>
        <v>#DIV/0!</v>
      </c>
    </row>
    <row r="29" spans="1:8" ht="38.25">
      <c r="A29" s="9" t="s">
        <v>253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48" t="e">
        <f t="shared" si="2"/>
        <v>#DIV/0!</v>
      </c>
    </row>
    <row r="30" spans="1:8" ht="25.5">
      <c r="A30" s="9" t="s">
        <v>3</v>
      </c>
      <c r="B30" s="47"/>
      <c r="C30" s="47"/>
      <c r="D30" s="47"/>
      <c r="E30" s="47"/>
      <c r="F30" s="47">
        <f t="shared" si="0"/>
        <v>0</v>
      </c>
      <c r="G30" s="47" t="e">
        <f t="shared" si="1"/>
        <v>#DIV/0!</v>
      </c>
      <c r="H30" s="48" t="e">
        <f t="shared" si="2"/>
        <v>#DIV/0!</v>
      </c>
    </row>
    <row r="31" spans="1:8" ht="25.5">
      <c r="A31" s="9" t="s">
        <v>4</v>
      </c>
      <c r="B31" s="47"/>
      <c r="C31" s="47"/>
      <c r="D31" s="47"/>
      <c r="E31" s="47"/>
      <c r="F31" s="47">
        <f t="shared" si="0"/>
        <v>0</v>
      </c>
      <c r="G31" s="47" t="e">
        <f t="shared" si="1"/>
        <v>#DIV/0!</v>
      </c>
      <c r="H31" s="48" t="e">
        <f t="shared" si="2"/>
        <v>#DIV/0!</v>
      </c>
    </row>
    <row r="32" spans="1:8" ht="25.5">
      <c r="A32" s="9" t="s">
        <v>206</v>
      </c>
      <c r="B32" s="47"/>
      <c r="C32" s="47"/>
      <c r="D32" s="47"/>
      <c r="E32" s="47">
        <v>3.8</v>
      </c>
      <c r="F32" s="47">
        <f>D32-E32</f>
        <v>-3.8</v>
      </c>
      <c r="G32" s="47" t="e">
        <f aca="true" t="shared" si="3" ref="G32:G42">D32/B32*100</f>
        <v>#DIV/0!</v>
      </c>
      <c r="H32" s="48" t="e">
        <f aca="true" t="shared" si="4" ref="H32:H42">D32/C32*100</f>
        <v>#DIV/0!</v>
      </c>
    </row>
    <row r="33" spans="1:8" ht="15.75">
      <c r="A33" s="11" t="s">
        <v>98</v>
      </c>
      <c r="B33" s="49">
        <f>SUM(B10:B32)</f>
        <v>741.1</v>
      </c>
      <c r="C33" s="49">
        <f>SUM(C10:C32)</f>
        <v>0</v>
      </c>
      <c r="D33" s="49">
        <f>SUM(D10:D32)</f>
        <v>776.596</v>
      </c>
      <c r="E33" s="49">
        <f>SUM(E10:E32)</f>
        <v>854.6999999999998</v>
      </c>
      <c r="F33" s="49">
        <f>SUM(F14:F29)</f>
        <v>-16.593999999999976</v>
      </c>
      <c r="G33" s="50">
        <f t="shared" si="3"/>
        <v>104.78963702604236</v>
      </c>
      <c r="H33" s="51" t="e">
        <f t="shared" si="4"/>
        <v>#DIV/0!</v>
      </c>
    </row>
    <row r="34" spans="1:9" ht="27" customHeight="1">
      <c r="A34" s="9" t="s">
        <v>330</v>
      </c>
      <c r="B34" s="47">
        <v>295</v>
      </c>
      <c r="C34" s="47"/>
      <c r="D34" s="47">
        <v>295</v>
      </c>
      <c r="E34" s="47"/>
      <c r="F34" s="47"/>
      <c r="G34" s="47">
        <f t="shared" si="3"/>
        <v>100</v>
      </c>
      <c r="H34" s="48" t="e">
        <f t="shared" si="4"/>
        <v>#DIV/0!</v>
      </c>
      <c r="I34" s="76"/>
    </row>
    <row r="35" spans="1:8" ht="25.5">
      <c r="A35" s="9" t="s">
        <v>331</v>
      </c>
      <c r="B35" s="47">
        <v>406.4</v>
      </c>
      <c r="C35" s="47"/>
      <c r="D35" s="47">
        <v>406.4</v>
      </c>
      <c r="E35" s="47"/>
      <c r="F35" s="47"/>
      <c r="G35" s="47">
        <f t="shared" si="3"/>
        <v>100</v>
      </c>
      <c r="H35" s="48" t="e">
        <f t="shared" si="4"/>
        <v>#DIV/0!</v>
      </c>
    </row>
    <row r="36" spans="1:8" ht="38.25">
      <c r="A36" s="9" t="s">
        <v>332</v>
      </c>
      <c r="B36" s="47">
        <v>187.4</v>
      </c>
      <c r="C36" s="47"/>
      <c r="D36" s="47">
        <v>187.4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51" hidden="1">
      <c r="A37" s="9" t="s">
        <v>62</v>
      </c>
      <c r="B37" s="47"/>
      <c r="C37" s="47"/>
      <c r="D37" s="47"/>
      <c r="E37" s="47"/>
      <c r="F37" s="47"/>
      <c r="G37" s="47" t="e">
        <f t="shared" si="3"/>
        <v>#DIV/0!</v>
      </c>
      <c r="H37" s="48" t="e">
        <f t="shared" si="4"/>
        <v>#DIV/0!</v>
      </c>
    </row>
    <row r="38" spans="1:8" ht="51">
      <c r="A38" s="9" t="s">
        <v>333</v>
      </c>
      <c r="B38" s="47">
        <v>58.4</v>
      </c>
      <c r="C38" s="47"/>
      <c r="D38" s="47">
        <v>58.4</v>
      </c>
      <c r="E38" s="47"/>
      <c r="F38" s="47"/>
      <c r="G38" s="47">
        <f t="shared" si="3"/>
        <v>100</v>
      </c>
      <c r="H38" s="48" t="e">
        <f t="shared" si="4"/>
        <v>#DIV/0!</v>
      </c>
    </row>
    <row r="39" spans="1:8" ht="25.5">
      <c r="A39" s="9" t="s">
        <v>316</v>
      </c>
      <c r="B39" s="47">
        <v>116.905</v>
      </c>
      <c r="C39" s="47"/>
      <c r="D39" s="47">
        <v>116.905</v>
      </c>
      <c r="E39" s="47"/>
      <c r="F39" s="47"/>
      <c r="G39" s="47">
        <f>D39/B39*100</f>
        <v>100</v>
      </c>
      <c r="H39" s="48" t="e">
        <f>D39/C39*100</f>
        <v>#DIV/0!</v>
      </c>
    </row>
    <row r="40" spans="1:8" ht="25.5">
      <c r="A40" s="9" t="s">
        <v>441</v>
      </c>
      <c r="B40" s="47">
        <v>22.5</v>
      </c>
      <c r="C40" s="47"/>
      <c r="D40" s="47">
        <v>22.5</v>
      </c>
      <c r="E40" s="47"/>
      <c r="F40" s="47"/>
      <c r="G40" s="47">
        <f t="shared" si="3"/>
        <v>100</v>
      </c>
      <c r="H40" s="48" t="e">
        <f t="shared" si="4"/>
        <v>#DIV/0!</v>
      </c>
    </row>
    <row r="41" spans="1:8" ht="15.75">
      <c r="A41" s="11" t="s">
        <v>100</v>
      </c>
      <c r="B41" s="49">
        <f>SUM(B34:B40)</f>
        <v>1086.605</v>
      </c>
      <c r="C41" s="49">
        <f>SUM(C34:C38)</f>
        <v>0</v>
      </c>
      <c r="D41" s="49">
        <f>SUM(D34:D40)</f>
        <v>1086.605</v>
      </c>
      <c r="E41" s="49">
        <f>SUM(E34:E38)</f>
        <v>0</v>
      </c>
      <c r="F41" s="49"/>
      <c r="G41" s="50">
        <f t="shared" si="3"/>
        <v>100</v>
      </c>
      <c r="H41" s="51" t="e">
        <f t="shared" si="4"/>
        <v>#DIV/0!</v>
      </c>
    </row>
    <row r="42" spans="1:8" ht="15.75">
      <c r="A42" s="11" t="s">
        <v>101</v>
      </c>
      <c r="B42" s="49">
        <f>B41+B33</f>
        <v>1827.705</v>
      </c>
      <c r="C42" s="49">
        <f>C41+C33</f>
        <v>0</v>
      </c>
      <c r="D42" s="49">
        <f>D41+D33</f>
        <v>1863.201</v>
      </c>
      <c r="E42" s="49">
        <f>E41+E33</f>
        <v>854.6999999999998</v>
      </c>
      <c r="F42" s="49"/>
      <c r="G42" s="50">
        <f t="shared" si="3"/>
        <v>101.94210772526202</v>
      </c>
      <c r="H42" s="51" t="e">
        <f t="shared" si="4"/>
        <v>#DIV/0!</v>
      </c>
    </row>
    <row r="43" spans="2:8" ht="12.75">
      <c r="B43" s="79"/>
      <c r="C43" s="7"/>
      <c r="D43" s="79"/>
      <c r="E43" s="7"/>
      <c r="F43" s="7"/>
      <c r="G43" s="7"/>
      <c r="H43" s="2"/>
    </row>
    <row r="44" spans="2:8" ht="12.75">
      <c r="B44" s="2"/>
      <c r="C44" s="2"/>
      <c r="D44" s="2"/>
      <c r="E44" s="2"/>
      <c r="F44" s="2"/>
      <c r="G44" s="2"/>
      <c r="H44" s="2"/>
    </row>
    <row r="46" s="44" customFormat="1" ht="14.25">
      <c r="A46" s="43"/>
    </row>
    <row r="47" s="44" customFormat="1" ht="14.25">
      <c r="A47" s="43" t="s">
        <v>200</v>
      </c>
    </row>
    <row r="48" spans="1:2" ht="12.75">
      <c r="A48" s="2" t="s">
        <v>201</v>
      </c>
      <c r="B48" t="s">
        <v>257</v>
      </c>
    </row>
    <row r="49" ht="12.75">
      <c r="A49" s="2"/>
    </row>
    <row r="50" ht="12.75">
      <c r="A50" s="2"/>
    </row>
    <row r="51" ht="12.75">
      <c r="A51" s="2"/>
    </row>
    <row r="52" s="46" customFormat="1" ht="12">
      <c r="A52" s="45" t="s">
        <v>54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75" zoomScaleNormal="75" zoomScalePageLayoutView="0" workbookViewId="0" topLeftCell="A25">
      <selection activeCell="D41" sqref="D41"/>
    </sheetView>
  </sheetViews>
  <sheetFormatPr defaultColWidth="9.00390625" defaultRowHeight="12.75"/>
  <cols>
    <col min="1" max="1" width="52.125" style="10" customWidth="1"/>
    <col min="2" max="2" width="15.00390625" style="0" customWidth="1"/>
    <col min="3" max="3" width="14.875" style="0" customWidth="1"/>
    <col min="4" max="6" width="15.875" style="0" customWidth="1"/>
    <col min="7" max="7" width="14.375" style="0" customWidth="1"/>
    <col min="8" max="8" width="11.875" style="0" customWidth="1"/>
    <col min="9" max="9" width="11.62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111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8" ht="32.2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</row>
    <row r="8" spans="1:10" ht="18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  <c r="I8" s="77"/>
      <c r="J8" s="77"/>
    </row>
    <row r="9" spans="1:10" ht="18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</row>
    <row r="10" spans="1:10" ht="39.75" customHeight="1">
      <c r="A10" s="95" t="s">
        <v>170</v>
      </c>
      <c r="B10" s="98">
        <v>62.6</v>
      </c>
      <c r="C10" s="99"/>
      <c r="D10" s="98">
        <v>86.062</v>
      </c>
      <c r="E10" s="99">
        <v>94.5</v>
      </c>
      <c r="F10" s="47">
        <f>D10-E10</f>
        <v>-8.438000000000002</v>
      </c>
      <c r="G10" s="47">
        <f>D10/B10*100</f>
        <v>137.47923322683707</v>
      </c>
      <c r="H10" s="48" t="e">
        <f>D10/C10*100</f>
        <v>#DIV/0!</v>
      </c>
      <c r="I10" s="97"/>
      <c r="J10" s="77"/>
    </row>
    <row r="11" spans="1:10" ht="66" customHeight="1">
      <c r="A11" s="96" t="s">
        <v>186</v>
      </c>
      <c r="B11" s="98">
        <v>1</v>
      </c>
      <c r="C11" s="99"/>
      <c r="D11" s="98">
        <v>0.874</v>
      </c>
      <c r="E11" s="99">
        <v>1.4</v>
      </c>
      <c r="F11" s="47">
        <f aca="true" t="shared" si="0" ref="F11:F29">D11-E11</f>
        <v>-0.5259999999999999</v>
      </c>
      <c r="G11" s="47">
        <f aca="true" t="shared" si="1" ref="G11:G29">D11/B11*100</f>
        <v>87.4</v>
      </c>
      <c r="H11" s="48" t="e">
        <f aca="true" t="shared" si="2" ref="H11:H29">D11/C11*100</f>
        <v>#DIV/0!</v>
      </c>
      <c r="I11" s="97"/>
      <c r="J11" s="77"/>
    </row>
    <row r="12" spans="1:10" ht="53.25" customHeight="1">
      <c r="A12" s="96" t="s">
        <v>187</v>
      </c>
      <c r="B12" s="98">
        <v>144.2</v>
      </c>
      <c r="C12" s="99"/>
      <c r="D12" s="98">
        <v>139.181</v>
      </c>
      <c r="E12" s="99">
        <v>194.4</v>
      </c>
      <c r="F12" s="47">
        <f t="shared" si="0"/>
        <v>-55.218999999999994</v>
      </c>
      <c r="G12" s="47">
        <f t="shared" si="1"/>
        <v>96.51941747572818</v>
      </c>
      <c r="H12" s="48" t="e">
        <f t="shared" si="2"/>
        <v>#DIV/0!</v>
      </c>
      <c r="I12" s="97"/>
      <c r="J12" s="77"/>
    </row>
    <row r="13" spans="1:10" ht="52.5" customHeight="1">
      <c r="A13" s="96" t="s">
        <v>188</v>
      </c>
      <c r="B13" s="98"/>
      <c r="C13" s="99"/>
      <c r="D13" s="98">
        <v>-16.668</v>
      </c>
      <c r="E13" s="99">
        <v>-14</v>
      </c>
      <c r="F13" s="47">
        <f t="shared" si="0"/>
        <v>-2.6679999999999993</v>
      </c>
      <c r="G13" s="47" t="e">
        <f t="shared" si="1"/>
        <v>#DIV/0!</v>
      </c>
      <c r="H13" s="48" t="e">
        <f t="shared" si="2"/>
        <v>#DIV/0!</v>
      </c>
      <c r="I13" s="97"/>
      <c r="J13" s="77"/>
    </row>
    <row r="14" spans="1:10" ht="81.75" customHeight="1">
      <c r="A14" s="9" t="s">
        <v>161</v>
      </c>
      <c r="B14" s="47">
        <v>309.6</v>
      </c>
      <c r="C14" s="47"/>
      <c r="D14" s="47">
        <v>305.614</v>
      </c>
      <c r="E14" s="47">
        <v>272.9</v>
      </c>
      <c r="F14" s="47">
        <f t="shared" si="0"/>
        <v>32.714</v>
      </c>
      <c r="G14" s="47">
        <f t="shared" si="1"/>
        <v>98.71253229974158</v>
      </c>
      <c r="H14" s="48" t="e">
        <f t="shared" si="2"/>
        <v>#DIV/0!</v>
      </c>
      <c r="I14" s="77"/>
      <c r="J14" s="77"/>
    </row>
    <row r="15" spans="1:8" ht="44.25" customHeight="1">
      <c r="A15" s="9" t="s">
        <v>238</v>
      </c>
      <c r="B15" s="47"/>
      <c r="C15" s="47"/>
      <c r="D15" s="47">
        <v>0.075</v>
      </c>
      <c r="E15" s="47">
        <v>0.63</v>
      </c>
      <c r="F15" s="47">
        <f t="shared" si="0"/>
        <v>-0.555</v>
      </c>
      <c r="G15" s="47" t="e">
        <f t="shared" si="1"/>
        <v>#DIV/0!</v>
      </c>
      <c r="H15" s="48" t="e">
        <f t="shared" si="2"/>
        <v>#DIV/0!</v>
      </c>
    </row>
    <row r="16" spans="1:8" ht="44.25" customHeight="1">
      <c r="A16" s="9" t="s">
        <v>40</v>
      </c>
      <c r="B16" s="47">
        <v>115.6</v>
      </c>
      <c r="C16" s="47"/>
      <c r="D16" s="47">
        <v>115.647</v>
      </c>
      <c r="E16" s="47">
        <v>27.7</v>
      </c>
      <c r="F16" s="47"/>
      <c r="G16" s="47">
        <f>D16/B16*100</f>
        <v>100.04065743944636</v>
      </c>
      <c r="H16" s="48" t="e">
        <f>D16/C16*100</f>
        <v>#DIV/0!</v>
      </c>
    </row>
    <row r="17" spans="1:8" ht="44.25" customHeight="1">
      <c r="A17" s="9" t="s">
        <v>228</v>
      </c>
      <c r="B17" s="47"/>
      <c r="C17" s="47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ht="51">
      <c r="A18" s="9" t="s">
        <v>72</v>
      </c>
      <c r="B18" s="47">
        <v>9.2</v>
      </c>
      <c r="C18" s="47"/>
      <c r="D18" s="47">
        <v>11.846</v>
      </c>
      <c r="E18" s="47">
        <v>55.4</v>
      </c>
      <c r="F18" s="47">
        <f t="shared" si="0"/>
        <v>-43.554</v>
      </c>
      <c r="G18" s="47">
        <f t="shared" si="1"/>
        <v>128.7608695652174</v>
      </c>
      <c r="H18" s="48" t="e">
        <f t="shared" si="2"/>
        <v>#DIV/0!</v>
      </c>
    </row>
    <row r="19" spans="1:8" ht="38.25">
      <c r="A19" s="9" t="s">
        <v>143</v>
      </c>
      <c r="B19" s="47">
        <v>85.7</v>
      </c>
      <c r="C19" s="47"/>
      <c r="D19" s="47">
        <v>85.721</v>
      </c>
      <c r="E19" s="47">
        <v>120</v>
      </c>
      <c r="F19" s="47">
        <f t="shared" si="0"/>
        <v>-34.278999999999996</v>
      </c>
      <c r="G19" s="47">
        <f t="shared" si="1"/>
        <v>100.024504084014</v>
      </c>
      <c r="H19" s="48" t="e">
        <f t="shared" si="2"/>
        <v>#DIV/0!</v>
      </c>
    </row>
    <row r="20" spans="1:8" ht="38.25">
      <c r="A20" s="9" t="s">
        <v>142</v>
      </c>
      <c r="B20" s="47">
        <v>11.8</v>
      </c>
      <c r="C20" s="47"/>
      <c r="D20" s="47">
        <v>10.831</v>
      </c>
      <c r="E20" s="47">
        <v>48.8</v>
      </c>
      <c r="F20" s="47">
        <f t="shared" si="0"/>
        <v>-37.968999999999994</v>
      </c>
      <c r="G20" s="47">
        <f t="shared" si="1"/>
        <v>91.78813559322033</v>
      </c>
      <c r="H20" s="48" t="e">
        <f t="shared" si="2"/>
        <v>#DIV/0!</v>
      </c>
    </row>
    <row r="21" spans="1:8" ht="76.5">
      <c r="A21" s="19" t="s">
        <v>255</v>
      </c>
      <c r="B21" s="47">
        <v>2.7</v>
      </c>
      <c r="C21" s="47"/>
      <c r="D21" s="47">
        <v>2</v>
      </c>
      <c r="E21" s="47">
        <v>3</v>
      </c>
      <c r="F21" s="47">
        <f t="shared" si="0"/>
        <v>-1</v>
      </c>
      <c r="G21" s="47">
        <f t="shared" si="1"/>
        <v>74.07407407407408</v>
      </c>
      <c r="H21" s="48" t="e">
        <f t="shared" si="2"/>
        <v>#DIV/0!</v>
      </c>
    </row>
    <row r="22" spans="1:8" ht="89.2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76.5">
      <c r="A23" s="9" t="s">
        <v>401</v>
      </c>
      <c r="B23" s="47">
        <v>11.8</v>
      </c>
      <c r="C23" s="47"/>
      <c r="D23" s="47">
        <v>11.8</v>
      </c>
      <c r="E23" s="47"/>
      <c r="F23" s="47"/>
      <c r="G23" s="47">
        <f>D23/B23*100</f>
        <v>100</v>
      </c>
      <c r="H23" s="48" t="e">
        <f>D23/C23*100</f>
        <v>#DIV/0!</v>
      </c>
    </row>
    <row r="24" spans="1:8" ht="63.75">
      <c r="A24" s="9" t="s">
        <v>157</v>
      </c>
      <c r="B24" s="47">
        <v>83.1</v>
      </c>
      <c r="C24" s="47"/>
      <c r="D24" s="47">
        <v>79.245</v>
      </c>
      <c r="E24" s="47">
        <v>103</v>
      </c>
      <c r="F24" s="47">
        <f t="shared" si="0"/>
        <v>-23.754999999999995</v>
      </c>
      <c r="G24" s="47">
        <f t="shared" si="1"/>
        <v>95.36101083032491</v>
      </c>
      <c r="H24" s="48" t="e">
        <f t="shared" si="2"/>
        <v>#DIV/0!</v>
      </c>
    </row>
    <row r="25" spans="1:8" ht="63.75">
      <c r="A25" s="9" t="s">
        <v>189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51">
      <c r="A26" s="9" t="s">
        <v>134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207</v>
      </c>
      <c r="B27" s="47"/>
      <c r="C27" s="47"/>
      <c r="D27" s="47">
        <v>10.981</v>
      </c>
      <c r="E27" s="47"/>
      <c r="F27" s="47">
        <f t="shared" si="0"/>
        <v>10.981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216</v>
      </c>
      <c r="B28" s="47"/>
      <c r="C28" s="47"/>
      <c r="D28" s="47">
        <v>0.904</v>
      </c>
      <c r="E28" s="47">
        <v>0.3</v>
      </c>
      <c r="F28" s="47">
        <f t="shared" si="0"/>
        <v>0.6040000000000001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208</v>
      </c>
      <c r="B29" s="47">
        <v>31</v>
      </c>
      <c r="C29" s="47"/>
      <c r="D29" s="47">
        <v>31</v>
      </c>
      <c r="E29" s="47">
        <v>83</v>
      </c>
      <c r="F29" s="47">
        <f t="shared" si="0"/>
        <v>-52</v>
      </c>
      <c r="G29" s="47">
        <f t="shared" si="1"/>
        <v>100</v>
      </c>
      <c r="H29" s="48" t="e">
        <f t="shared" si="2"/>
        <v>#DIV/0!</v>
      </c>
    </row>
    <row r="30" spans="1:8" ht="15">
      <c r="A30" s="11" t="s">
        <v>104</v>
      </c>
      <c r="B30" s="49">
        <f>SUM(B10:B29)</f>
        <v>868.3000000000001</v>
      </c>
      <c r="C30" s="49">
        <f>SUM(C10:C29)</f>
        <v>0</v>
      </c>
      <c r="D30" s="49">
        <f>SUM(D10:D29)</f>
        <v>875.113</v>
      </c>
      <c r="E30" s="49">
        <f>SUM(E10:E29)</f>
        <v>991.03</v>
      </c>
      <c r="F30" s="49">
        <f>SUM(F14:F28)</f>
        <v>-96.813</v>
      </c>
      <c r="G30" s="49">
        <f aca="true" t="shared" si="3" ref="G30:G40">D30/B30*100</f>
        <v>100.78463664632041</v>
      </c>
      <c r="H30" s="52" t="e">
        <f aca="true" t="shared" si="4" ref="H30:H40">D30/C30*100</f>
        <v>#DIV/0!</v>
      </c>
    </row>
    <row r="31" spans="1:9" ht="38.25">
      <c r="A31" s="9" t="s">
        <v>318</v>
      </c>
      <c r="B31" s="47">
        <v>220.9</v>
      </c>
      <c r="C31" s="47"/>
      <c r="D31" s="47">
        <v>220.9</v>
      </c>
      <c r="E31" s="47"/>
      <c r="F31" s="47"/>
      <c r="G31" s="47">
        <f t="shared" si="3"/>
        <v>100</v>
      </c>
      <c r="H31" s="48" t="e">
        <f t="shared" si="4"/>
        <v>#DIV/0!</v>
      </c>
      <c r="I31" s="76"/>
    </row>
    <row r="32" spans="1:8" ht="38.25">
      <c r="A32" s="9" t="s">
        <v>319</v>
      </c>
      <c r="B32" s="47">
        <v>590.6</v>
      </c>
      <c r="C32" s="47"/>
      <c r="D32" s="47">
        <v>590.6</v>
      </c>
      <c r="E32" s="47"/>
      <c r="F32" s="47"/>
      <c r="G32" s="47">
        <f t="shared" si="3"/>
        <v>100</v>
      </c>
      <c r="H32" s="48" t="e">
        <f t="shared" si="4"/>
        <v>#DIV/0!</v>
      </c>
    </row>
    <row r="33" spans="1:8" ht="38.25">
      <c r="A33" s="9" t="s">
        <v>320</v>
      </c>
      <c r="B33" s="47">
        <v>542.2</v>
      </c>
      <c r="C33" s="47"/>
      <c r="D33" s="47">
        <v>542.2</v>
      </c>
      <c r="E33" s="47"/>
      <c r="F33" s="47"/>
      <c r="G33" s="47">
        <f t="shared" si="3"/>
        <v>100</v>
      </c>
      <c r="H33" s="48" t="e">
        <f t="shared" si="4"/>
        <v>#DIV/0!</v>
      </c>
    </row>
    <row r="34" spans="1:8" ht="25.5">
      <c r="A34" s="9" t="s">
        <v>321</v>
      </c>
      <c r="B34" s="47">
        <v>783.154</v>
      </c>
      <c r="C34" s="47"/>
      <c r="D34" s="47">
        <v>783.154</v>
      </c>
      <c r="E34" s="47"/>
      <c r="F34" s="47"/>
      <c r="G34" s="47">
        <f t="shared" si="3"/>
        <v>100</v>
      </c>
      <c r="H34" s="48" t="e">
        <f t="shared" si="4"/>
        <v>#DIV/0!</v>
      </c>
    </row>
    <row r="35" spans="1:8" ht="51">
      <c r="A35" s="9" t="s">
        <v>328</v>
      </c>
      <c r="B35" s="47">
        <v>58.4</v>
      </c>
      <c r="C35" s="47"/>
      <c r="D35" s="47">
        <v>58.4</v>
      </c>
      <c r="E35" s="47"/>
      <c r="F35" s="47"/>
      <c r="G35" s="47">
        <f t="shared" si="3"/>
        <v>100</v>
      </c>
      <c r="H35" s="48" t="e">
        <f t="shared" si="4"/>
        <v>#DIV/0!</v>
      </c>
    </row>
    <row r="36" spans="1:8" ht="25.5">
      <c r="A36" s="9" t="s">
        <v>317</v>
      </c>
      <c r="B36" s="47">
        <v>124.5</v>
      </c>
      <c r="C36" s="47"/>
      <c r="D36" s="47">
        <v>124.5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108.75" customHeight="1">
      <c r="A37" s="9" t="s">
        <v>422</v>
      </c>
      <c r="B37" s="47"/>
      <c r="C37" s="47"/>
      <c r="D37" s="47"/>
      <c r="E37" s="47"/>
      <c r="F37" s="47"/>
      <c r="G37" s="47"/>
      <c r="H37" s="48"/>
    </row>
    <row r="38" spans="1:8" ht="51">
      <c r="A38" s="9" t="s">
        <v>190</v>
      </c>
      <c r="B38" s="47"/>
      <c r="C38" s="47"/>
      <c r="D38" s="47"/>
      <c r="E38" s="47"/>
      <c r="F38" s="47"/>
      <c r="G38" s="47" t="e">
        <f t="shared" si="3"/>
        <v>#DIV/0!</v>
      </c>
      <c r="H38" s="48" t="e">
        <f t="shared" si="4"/>
        <v>#DIV/0!</v>
      </c>
    </row>
    <row r="39" spans="1:8" ht="15">
      <c r="A39" s="11" t="s">
        <v>100</v>
      </c>
      <c r="B39" s="49">
        <f>SUM(B31:B38)</f>
        <v>2319.7540000000004</v>
      </c>
      <c r="C39" s="49">
        <f>SUM(C31:C38)</f>
        <v>0</v>
      </c>
      <c r="D39" s="49">
        <f>SUM(D31:D38)</f>
        <v>2319.7540000000004</v>
      </c>
      <c r="E39" s="49">
        <f>SUM(E31:E35)</f>
        <v>0</v>
      </c>
      <c r="F39" s="49"/>
      <c r="G39" s="49">
        <f t="shared" si="3"/>
        <v>100</v>
      </c>
      <c r="H39" s="52" t="e">
        <f t="shared" si="4"/>
        <v>#DIV/0!</v>
      </c>
    </row>
    <row r="40" spans="1:8" ht="15">
      <c r="A40" s="11" t="s">
        <v>101</v>
      </c>
      <c r="B40" s="49">
        <f>B39+B30</f>
        <v>3188.0540000000005</v>
      </c>
      <c r="C40" s="49">
        <f>C39+C30</f>
        <v>0</v>
      </c>
      <c r="D40" s="49">
        <f>D39+D30</f>
        <v>3194.867</v>
      </c>
      <c r="E40" s="49">
        <f>E39+E30</f>
        <v>991.03</v>
      </c>
      <c r="F40" s="49"/>
      <c r="G40" s="49">
        <f t="shared" si="3"/>
        <v>100.21370403387144</v>
      </c>
      <c r="H40" s="52" t="e">
        <f t="shared" si="4"/>
        <v>#DIV/0!</v>
      </c>
    </row>
    <row r="41" spans="2:8" ht="12.75">
      <c r="B41" s="79"/>
      <c r="C41" s="7"/>
      <c r="D41" s="79"/>
      <c r="E41" s="7"/>
      <c r="F41" s="7"/>
      <c r="G41" s="7"/>
      <c r="H41" s="2"/>
    </row>
    <row r="42" spans="2:8" ht="12.75">
      <c r="B42" s="2"/>
      <c r="C42" s="2"/>
      <c r="D42" s="2"/>
      <c r="E42" s="2"/>
      <c r="F42" s="2"/>
      <c r="G42" s="2"/>
      <c r="H42" s="2"/>
    </row>
    <row r="44" s="44" customFormat="1" ht="14.25">
      <c r="A44" s="43"/>
    </row>
    <row r="45" s="44" customFormat="1" ht="14.25">
      <c r="A45" s="43" t="s">
        <v>200</v>
      </c>
    </row>
    <row r="46" spans="1:2" ht="12.75">
      <c r="A46" s="2" t="s">
        <v>201</v>
      </c>
      <c r="B46" t="s">
        <v>257</v>
      </c>
    </row>
    <row r="47" ht="12.75">
      <c r="A47" s="2"/>
    </row>
    <row r="48" ht="12.75">
      <c r="A48" s="2"/>
    </row>
    <row r="49" ht="12.75">
      <c r="A49" s="2"/>
    </row>
    <row r="50" s="46" customFormat="1" ht="12">
      <c r="A50" s="45" t="s">
        <v>54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5" zoomScaleNormal="75" zoomScalePageLayoutView="0" workbookViewId="0" topLeftCell="A26">
      <selection activeCell="D36" sqref="D36"/>
    </sheetView>
  </sheetViews>
  <sheetFormatPr defaultColWidth="9.00390625" defaultRowHeight="12.75"/>
  <cols>
    <col min="1" max="1" width="62.875" style="10" customWidth="1"/>
    <col min="2" max="2" width="14.25390625" style="0" customWidth="1"/>
    <col min="3" max="3" width="14.875" style="0" customWidth="1"/>
    <col min="4" max="4" width="13.625" style="0" customWidth="1"/>
    <col min="5" max="5" width="14.125" style="0" customWidth="1"/>
    <col min="6" max="6" width="13.375" style="0" customWidth="1"/>
    <col min="7" max="7" width="11.625" style="0" customWidth="1"/>
    <col min="8" max="8" width="11.25390625" style="0" customWidth="1"/>
    <col min="9" max="9" width="11.37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112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10" ht="27.7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  <c r="I7" s="77"/>
      <c r="J7" s="77"/>
    </row>
    <row r="8" spans="1:10" ht="16.5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  <c r="I8" s="77"/>
      <c r="J8" s="77"/>
    </row>
    <row r="9" spans="1:10" ht="16.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</row>
    <row r="10" spans="1:10" ht="39.75" customHeight="1">
      <c r="A10" s="95" t="s">
        <v>170</v>
      </c>
      <c r="B10" s="98">
        <v>40.1</v>
      </c>
      <c r="C10" s="99"/>
      <c r="D10" s="98">
        <v>54.88</v>
      </c>
      <c r="E10" s="99">
        <v>61.6</v>
      </c>
      <c r="F10" s="47">
        <f>D10-E10</f>
        <v>-6.719999999999999</v>
      </c>
      <c r="G10" s="47">
        <f>D10/B10*100</f>
        <v>136.857855361596</v>
      </c>
      <c r="H10" s="48" t="e">
        <f>D10/C10*100</f>
        <v>#DIV/0!</v>
      </c>
      <c r="I10" s="97"/>
      <c r="J10" s="77"/>
    </row>
    <row r="11" spans="1:10" ht="66" customHeight="1">
      <c r="A11" s="96" t="s">
        <v>186</v>
      </c>
      <c r="B11" s="98">
        <v>0.7</v>
      </c>
      <c r="C11" s="99"/>
      <c r="D11" s="98">
        <v>0.557</v>
      </c>
      <c r="E11" s="99">
        <v>0.9</v>
      </c>
      <c r="F11" s="47">
        <f>D11-E11</f>
        <v>-0.34299999999999997</v>
      </c>
      <c r="G11" s="47">
        <f aca="true" t="shared" si="0" ref="G11:G26">D11/B11*100</f>
        <v>79.57142857142858</v>
      </c>
      <c r="H11" s="48" t="e">
        <f aca="true" t="shared" si="1" ref="H11:H26">D11/C11*100</f>
        <v>#DIV/0!</v>
      </c>
      <c r="I11" s="97"/>
      <c r="J11" s="77"/>
    </row>
    <row r="12" spans="1:10" ht="53.25" customHeight="1">
      <c r="A12" s="96" t="s">
        <v>187</v>
      </c>
      <c r="B12" s="98">
        <v>84.9</v>
      </c>
      <c r="C12" s="99"/>
      <c r="D12" s="98">
        <v>88.753</v>
      </c>
      <c r="E12" s="99">
        <v>126.8</v>
      </c>
      <c r="F12" s="47">
        <f>D12-E12</f>
        <v>-38.047</v>
      </c>
      <c r="G12" s="47">
        <f t="shared" si="0"/>
        <v>104.53828032979975</v>
      </c>
      <c r="H12" s="48" t="e">
        <f t="shared" si="1"/>
        <v>#DIV/0!</v>
      </c>
      <c r="I12" s="97"/>
      <c r="J12" s="77"/>
    </row>
    <row r="13" spans="1:10" ht="52.5" customHeight="1">
      <c r="A13" s="96" t="s">
        <v>188</v>
      </c>
      <c r="B13" s="98">
        <v>0</v>
      </c>
      <c r="C13" s="99"/>
      <c r="D13" s="98">
        <v>-10.629</v>
      </c>
      <c r="E13" s="99">
        <v>-9.1</v>
      </c>
      <c r="F13" s="47">
        <f>D13-E13</f>
        <v>-1.529</v>
      </c>
      <c r="G13" s="47" t="e">
        <f t="shared" si="0"/>
        <v>#DIV/0!</v>
      </c>
      <c r="H13" s="48" t="e">
        <f t="shared" si="1"/>
        <v>#DIV/0!</v>
      </c>
      <c r="I13" s="97"/>
      <c r="J13" s="77"/>
    </row>
    <row r="14" spans="1:10" ht="63.75">
      <c r="A14" s="9" t="s">
        <v>161</v>
      </c>
      <c r="B14" s="47">
        <v>115.5</v>
      </c>
      <c r="C14" s="47"/>
      <c r="D14" s="47">
        <v>126.304</v>
      </c>
      <c r="E14" s="47">
        <v>111.1</v>
      </c>
      <c r="F14" s="47">
        <f aca="true" t="shared" si="2" ref="F14:F26">D14-E14</f>
        <v>15.204000000000008</v>
      </c>
      <c r="G14" s="47">
        <f t="shared" si="0"/>
        <v>109.35411255411256</v>
      </c>
      <c r="H14" s="48" t="e">
        <f t="shared" si="1"/>
        <v>#DIV/0!</v>
      </c>
      <c r="I14" s="77"/>
      <c r="J14" s="77"/>
    </row>
    <row r="15" spans="1:8" ht="38.25">
      <c r="A15" s="9" t="s">
        <v>238</v>
      </c>
      <c r="B15" s="47">
        <v>0.2</v>
      </c>
      <c r="C15" s="47"/>
      <c r="D15" s="47">
        <v>0.193</v>
      </c>
      <c r="E15" s="47">
        <v>0.5</v>
      </c>
      <c r="F15" s="47">
        <f t="shared" si="2"/>
        <v>-0.307</v>
      </c>
      <c r="G15" s="47">
        <f t="shared" si="0"/>
        <v>96.5</v>
      </c>
      <c r="H15" s="48" t="e">
        <f t="shared" si="1"/>
        <v>#DIV/0!</v>
      </c>
    </row>
    <row r="16" spans="1:8" ht="38.25">
      <c r="A16" s="9" t="s">
        <v>72</v>
      </c>
      <c r="B16" s="47">
        <v>10.3</v>
      </c>
      <c r="C16" s="47"/>
      <c r="D16" s="47">
        <v>10.609</v>
      </c>
      <c r="E16" s="47">
        <v>36.9</v>
      </c>
      <c r="F16" s="47">
        <f t="shared" si="2"/>
        <v>-26.290999999999997</v>
      </c>
      <c r="G16" s="47">
        <f t="shared" si="0"/>
        <v>103</v>
      </c>
      <c r="H16" s="48" t="e">
        <f t="shared" si="1"/>
        <v>#DIV/0!</v>
      </c>
    </row>
    <row r="17" spans="1:8" ht="38.25">
      <c r="A17" s="9" t="s">
        <v>143</v>
      </c>
      <c r="B17" s="47">
        <v>5.1</v>
      </c>
      <c r="C17" s="47"/>
      <c r="D17" s="47">
        <v>5.147</v>
      </c>
      <c r="E17" s="47">
        <v>3.8</v>
      </c>
      <c r="F17" s="47">
        <f t="shared" si="2"/>
        <v>1.3470000000000004</v>
      </c>
      <c r="G17" s="47">
        <f t="shared" si="0"/>
        <v>100.92156862745098</v>
      </c>
      <c r="H17" s="48" t="e">
        <f t="shared" si="1"/>
        <v>#DIV/0!</v>
      </c>
    </row>
    <row r="18" spans="1:8" ht="38.25">
      <c r="A18" s="9" t="s">
        <v>142</v>
      </c>
      <c r="B18" s="47">
        <v>42.2</v>
      </c>
      <c r="C18" s="47"/>
      <c r="D18" s="47">
        <v>46.754</v>
      </c>
      <c r="E18" s="47">
        <v>85.9</v>
      </c>
      <c r="F18" s="47">
        <f t="shared" si="2"/>
        <v>-39.14600000000001</v>
      </c>
      <c r="G18" s="47">
        <f t="shared" si="0"/>
        <v>110.79146919431278</v>
      </c>
      <c r="H18" s="48" t="e">
        <f t="shared" si="1"/>
        <v>#DIV/0!</v>
      </c>
    </row>
    <row r="19" spans="1:8" ht="63.75">
      <c r="A19" s="19" t="s">
        <v>151</v>
      </c>
      <c r="B19" s="47">
        <v>9.2</v>
      </c>
      <c r="C19" s="47"/>
      <c r="D19" s="47">
        <v>9.65</v>
      </c>
      <c r="E19" s="47">
        <v>11.4</v>
      </c>
      <c r="F19" s="47">
        <f t="shared" si="2"/>
        <v>-1.75</v>
      </c>
      <c r="G19" s="47">
        <f t="shared" si="0"/>
        <v>104.8913043478261</v>
      </c>
      <c r="H19" s="48" t="e">
        <f t="shared" si="1"/>
        <v>#DIV/0!</v>
      </c>
    </row>
    <row r="20" spans="1:8" ht="63.75">
      <c r="A20" s="9" t="s">
        <v>50</v>
      </c>
      <c r="B20" s="47"/>
      <c r="C20" s="47"/>
      <c r="D20" s="47"/>
      <c r="E20" s="47"/>
      <c r="F20" s="47">
        <f t="shared" si="2"/>
        <v>0</v>
      </c>
      <c r="G20" s="47" t="e">
        <f t="shared" si="0"/>
        <v>#DIV/0!</v>
      </c>
      <c r="H20" s="48" t="e">
        <f t="shared" si="1"/>
        <v>#DIV/0!</v>
      </c>
    </row>
    <row r="21" spans="1:8" ht="51">
      <c r="A21" s="9" t="s">
        <v>165</v>
      </c>
      <c r="B21" s="47"/>
      <c r="C21" s="47"/>
      <c r="D21" s="47"/>
      <c r="E21" s="47"/>
      <c r="F21" s="47">
        <f t="shared" si="2"/>
        <v>0</v>
      </c>
      <c r="G21" s="47" t="e">
        <f t="shared" si="0"/>
        <v>#DIV/0!</v>
      </c>
      <c r="H21" s="48" t="e">
        <f t="shared" si="1"/>
        <v>#DIV/0!</v>
      </c>
    </row>
    <row r="22" spans="1:11" ht="64.5" customHeight="1">
      <c r="A22" s="9" t="s">
        <v>135</v>
      </c>
      <c r="B22" s="47">
        <v>0.6</v>
      </c>
      <c r="C22" s="47"/>
      <c r="D22" s="47">
        <v>0.456</v>
      </c>
      <c r="E22" s="47">
        <v>0.3</v>
      </c>
      <c r="F22" s="47">
        <f t="shared" si="2"/>
        <v>0.15600000000000003</v>
      </c>
      <c r="G22" s="47">
        <f t="shared" si="0"/>
        <v>76</v>
      </c>
      <c r="H22" s="48" t="e">
        <f t="shared" si="1"/>
        <v>#DIV/0!</v>
      </c>
      <c r="J22" s="77"/>
      <c r="K22" s="77"/>
    </row>
    <row r="23" spans="1:8" ht="51">
      <c r="A23" s="9" t="s">
        <v>189</v>
      </c>
      <c r="B23" s="47"/>
      <c r="C23" s="47"/>
      <c r="D23" s="47"/>
      <c r="E23" s="47"/>
      <c r="F23" s="47">
        <f t="shared" si="2"/>
        <v>0</v>
      </c>
      <c r="G23" s="47" t="e">
        <f t="shared" si="0"/>
        <v>#DIV/0!</v>
      </c>
      <c r="H23" s="48" t="e">
        <f t="shared" si="1"/>
        <v>#DIV/0!</v>
      </c>
    </row>
    <row r="24" spans="1:11" ht="25.5">
      <c r="A24" s="9" t="s">
        <v>168</v>
      </c>
      <c r="B24" s="47"/>
      <c r="C24" s="47"/>
      <c r="D24" s="47"/>
      <c r="E24" s="47"/>
      <c r="F24" s="47">
        <f t="shared" si="2"/>
        <v>0</v>
      </c>
      <c r="G24" s="47" t="e">
        <f t="shared" si="0"/>
        <v>#DIV/0!</v>
      </c>
      <c r="H24" s="48" t="e">
        <f t="shared" si="1"/>
        <v>#DIV/0!</v>
      </c>
      <c r="J24" s="77"/>
      <c r="K24" s="77"/>
    </row>
    <row r="25" spans="1:11" ht="25.5">
      <c r="A25" s="9" t="s">
        <v>61</v>
      </c>
      <c r="B25" s="47"/>
      <c r="C25" s="47"/>
      <c r="D25" s="47"/>
      <c r="E25" s="47"/>
      <c r="F25" s="47">
        <f t="shared" si="2"/>
        <v>0</v>
      </c>
      <c r="G25" s="47" t="e">
        <f t="shared" si="0"/>
        <v>#DIV/0!</v>
      </c>
      <c r="H25" s="48" t="e">
        <f t="shared" si="1"/>
        <v>#DIV/0!</v>
      </c>
      <c r="J25" s="78"/>
      <c r="K25" s="77"/>
    </row>
    <row r="26" spans="1:11" ht="25.5">
      <c r="A26" s="9" t="s">
        <v>209</v>
      </c>
      <c r="B26" s="47">
        <v>31.6</v>
      </c>
      <c r="C26" s="47"/>
      <c r="D26" s="47">
        <v>35.9</v>
      </c>
      <c r="E26" s="47">
        <v>38.1</v>
      </c>
      <c r="F26" s="47">
        <f t="shared" si="2"/>
        <v>-2.200000000000003</v>
      </c>
      <c r="G26" s="47">
        <f t="shared" si="0"/>
        <v>113.60759493670885</v>
      </c>
      <c r="H26" s="48" t="e">
        <f t="shared" si="1"/>
        <v>#DIV/0!</v>
      </c>
      <c r="J26" s="77"/>
      <c r="K26" s="77"/>
    </row>
    <row r="27" spans="1:11" ht="15">
      <c r="A27" s="11" t="s">
        <v>98</v>
      </c>
      <c r="B27" s="49">
        <f>SUM(B10:B26)</f>
        <v>340.40000000000003</v>
      </c>
      <c r="C27" s="49">
        <f>SUM(C10:C26)</f>
        <v>0</v>
      </c>
      <c r="D27" s="49">
        <f>SUM(D10:D26)</f>
        <v>368.57399999999996</v>
      </c>
      <c r="E27" s="49">
        <f>SUM(E10:E26)</f>
        <v>468.2</v>
      </c>
      <c r="F27" s="49">
        <f>SUM(F14:F22)</f>
        <v>-50.787</v>
      </c>
      <c r="G27" s="49">
        <f aca="true" t="shared" si="3" ref="G27:G35">D27/B27*100</f>
        <v>108.2767332549941</v>
      </c>
      <c r="H27" s="52" t="e">
        <f aca="true" t="shared" si="4" ref="H27:H35">D27/C27*100</f>
        <v>#DIV/0!</v>
      </c>
      <c r="J27" s="77"/>
      <c r="K27" s="77"/>
    </row>
    <row r="28" spans="1:11" ht="25.5">
      <c r="A28" s="9" t="s">
        <v>324</v>
      </c>
      <c r="B28" s="47">
        <v>109.3</v>
      </c>
      <c r="C28" s="47"/>
      <c r="D28" s="47">
        <v>109.3</v>
      </c>
      <c r="E28" s="47"/>
      <c r="F28" s="47"/>
      <c r="G28" s="47">
        <f t="shared" si="3"/>
        <v>100</v>
      </c>
      <c r="H28" s="48" t="e">
        <f t="shared" si="4"/>
        <v>#DIV/0!</v>
      </c>
      <c r="I28" s="76"/>
      <c r="J28" s="77"/>
      <c r="K28" s="77"/>
    </row>
    <row r="29" spans="1:8" ht="25.5">
      <c r="A29" s="9" t="s">
        <v>325</v>
      </c>
      <c r="B29" s="47">
        <v>338.5</v>
      </c>
      <c r="C29" s="47"/>
      <c r="D29" s="47">
        <v>338.5</v>
      </c>
      <c r="E29" s="47"/>
      <c r="F29" s="47"/>
      <c r="G29" s="47">
        <f t="shared" si="3"/>
        <v>100</v>
      </c>
      <c r="H29" s="48" t="e">
        <f t="shared" si="4"/>
        <v>#DIV/0!</v>
      </c>
    </row>
    <row r="30" spans="1:8" ht="25.5">
      <c r="A30" s="9" t="s">
        <v>326</v>
      </c>
      <c r="B30" s="47">
        <v>253.5</v>
      </c>
      <c r="C30" s="47"/>
      <c r="D30" s="47">
        <v>253.5</v>
      </c>
      <c r="E30" s="47"/>
      <c r="F30" s="47"/>
      <c r="G30" s="47">
        <f t="shared" si="3"/>
        <v>100</v>
      </c>
      <c r="H30" s="48" t="e">
        <f t="shared" si="4"/>
        <v>#DIV/0!</v>
      </c>
    </row>
    <row r="31" spans="1:8" ht="15">
      <c r="A31" s="9" t="s">
        <v>322</v>
      </c>
      <c r="B31" s="47"/>
      <c r="C31" s="47"/>
      <c r="D31" s="47"/>
      <c r="E31" s="47"/>
      <c r="F31" s="47"/>
      <c r="G31" s="47" t="e">
        <f t="shared" si="3"/>
        <v>#DIV/0!</v>
      </c>
      <c r="H31" s="48" t="e">
        <f t="shared" si="4"/>
        <v>#DIV/0!</v>
      </c>
    </row>
    <row r="32" spans="1:8" ht="38.25">
      <c r="A32" s="9" t="s">
        <v>327</v>
      </c>
      <c r="B32" s="47">
        <v>58.4</v>
      </c>
      <c r="C32" s="47"/>
      <c r="D32" s="47">
        <v>58.4</v>
      </c>
      <c r="E32" s="47"/>
      <c r="F32" s="47"/>
      <c r="G32" s="47">
        <f t="shared" si="3"/>
        <v>100</v>
      </c>
      <c r="H32" s="48" t="e">
        <f t="shared" si="4"/>
        <v>#DIV/0!</v>
      </c>
    </row>
    <row r="33" spans="1:8" ht="25.5">
      <c r="A33" s="9" t="s">
        <v>323</v>
      </c>
      <c r="B33" s="47">
        <v>57.15</v>
      </c>
      <c r="C33" s="47"/>
      <c r="D33" s="47">
        <v>57.15</v>
      </c>
      <c r="E33" s="47"/>
      <c r="F33" s="47"/>
      <c r="G33" s="47">
        <f>D33/B33*100</f>
        <v>100</v>
      </c>
      <c r="H33" s="48" t="e">
        <f>D33/C33*100</f>
        <v>#DIV/0!</v>
      </c>
    </row>
    <row r="34" spans="1:8" ht="15">
      <c r="A34" s="11" t="s">
        <v>100</v>
      </c>
      <c r="B34" s="49">
        <f>SUM(B28:B33)</f>
        <v>816.8499999999999</v>
      </c>
      <c r="C34" s="49">
        <f>SUM(C28:C32)</f>
        <v>0</v>
      </c>
      <c r="D34" s="49">
        <f>SUM(D28:D33)</f>
        <v>816.8499999999999</v>
      </c>
      <c r="E34" s="49">
        <f>SUM(E28:E32)</f>
        <v>0</v>
      </c>
      <c r="F34" s="49"/>
      <c r="G34" s="49">
        <f t="shared" si="3"/>
        <v>100</v>
      </c>
      <c r="H34" s="52" t="e">
        <f t="shared" si="4"/>
        <v>#DIV/0!</v>
      </c>
    </row>
    <row r="35" spans="1:8" ht="15">
      <c r="A35" s="11" t="s">
        <v>101</v>
      </c>
      <c r="B35" s="49">
        <f>B34+B27</f>
        <v>1157.25</v>
      </c>
      <c r="C35" s="49">
        <f>C34+C27</f>
        <v>0</v>
      </c>
      <c r="D35" s="49">
        <f>D34+D27</f>
        <v>1185.424</v>
      </c>
      <c r="E35" s="49">
        <f>E34+E27</f>
        <v>468.2</v>
      </c>
      <c r="F35" s="49"/>
      <c r="G35" s="49">
        <f t="shared" si="3"/>
        <v>102.4345647007993</v>
      </c>
      <c r="H35" s="52" t="e">
        <f t="shared" si="4"/>
        <v>#DIV/0!</v>
      </c>
    </row>
    <row r="36" spans="2:8" ht="12.75">
      <c r="B36" s="7"/>
      <c r="C36" s="7"/>
      <c r="D36" s="79"/>
      <c r="E36" s="7"/>
      <c r="F36" s="7"/>
      <c r="G36" s="7"/>
      <c r="H36" s="2"/>
    </row>
    <row r="37" spans="2:8" ht="12.75">
      <c r="B37" s="2"/>
      <c r="C37" s="2"/>
      <c r="D37" s="2"/>
      <c r="E37" s="2"/>
      <c r="F37" s="2"/>
      <c r="G37" s="2"/>
      <c r="H37" s="2"/>
    </row>
    <row r="39" s="44" customFormat="1" ht="14.25">
      <c r="A39" s="43"/>
    </row>
    <row r="40" s="44" customFormat="1" ht="14.25">
      <c r="A40" s="43" t="s">
        <v>200</v>
      </c>
    </row>
    <row r="41" spans="1:2" ht="12.75">
      <c r="A41" s="2" t="s">
        <v>258</v>
      </c>
      <c r="B41" t="s">
        <v>257</v>
      </c>
    </row>
    <row r="42" ht="12.75">
      <c r="A42" s="2"/>
    </row>
    <row r="43" ht="12.75">
      <c r="A43" s="2"/>
    </row>
    <row r="44" ht="12.75">
      <c r="A44" s="2"/>
    </row>
    <row r="45" s="46" customFormat="1" ht="12">
      <c r="A45" s="45" t="s">
        <v>54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34">
      <selection activeCell="D39" sqref="D39"/>
    </sheetView>
  </sheetViews>
  <sheetFormatPr defaultColWidth="9.00390625" defaultRowHeight="12.75"/>
  <cols>
    <col min="1" max="1" width="52.125" style="10" customWidth="1"/>
    <col min="2" max="2" width="16.00390625" style="0" customWidth="1"/>
    <col min="3" max="3" width="14.875" style="0" customWidth="1"/>
    <col min="4" max="6" width="15.875" style="0" customWidth="1"/>
    <col min="7" max="7" width="13.00390625" style="0" customWidth="1"/>
    <col min="8" max="8" width="12.625" style="0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113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8" ht="28.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</row>
    <row r="8" spans="1:11" ht="17.25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  <c r="I8" s="77"/>
      <c r="J8" s="77"/>
      <c r="K8" s="77"/>
    </row>
    <row r="9" spans="1:11" ht="17.2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170</v>
      </c>
      <c r="B10" s="98">
        <v>31.5</v>
      </c>
      <c r="C10" s="99"/>
      <c r="D10" s="98">
        <v>43.655</v>
      </c>
      <c r="E10" s="99">
        <v>47.9</v>
      </c>
      <c r="F10" s="47">
        <f>D10-E10</f>
        <v>-4.244999999999997</v>
      </c>
      <c r="G10" s="47">
        <f>D10/B10*100</f>
        <v>138.5873015873016</v>
      </c>
      <c r="H10" s="48" t="e">
        <f>D10/C10*100</f>
        <v>#DIV/0!</v>
      </c>
      <c r="I10" s="97"/>
      <c r="J10" s="77"/>
      <c r="K10" s="77"/>
    </row>
    <row r="11" spans="1:11" ht="66" customHeight="1">
      <c r="A11" s="96" t="s">
        <v>186</v>
      </c>
      <c r="B11" s="98">
        <v>0.5</v>
      </c>
      <c r="C11" s="99"/>
      <c r="D11" s="98">
        <v>0.443</v>
      </c>
      <c r="E11" s="99">
        <v>0.7</v>
      </c>
      <c r="F11" s="47">
        <f aca="true" t="shared" si="0" ref="F11:F29">D11-E11</f>
        <v>-0.25699999999999995</v>
      </c>
      <c r="G11" s="47">
        <f aca="true" t="shared" si="1" ref="G11:G29">D11/B11*100</f>
        <v>88.6</v>
      </c>
      <c r="H11" s="48" t="e">
        <f aca="true" t="shared" si="2" ref="H11:H29">D11/C11*100</f>
        <v>#DIV/0!</v>
      </c>
      <c r="I11" s="97"/>
      <c r="J11" s="77"/>
      <c r="K11" s="77"/>
    </row>
    <row r="12" spans="1:11" ht="53.25" customHeight="1">
      <c r="A12" s="96" t="s">
        <v>187</v>
      </c>
      <c r="B12" s="98">
        <v>66.7</v>
      </c>
      <c r="C12" s="99"/>
      <c r="D12" s="98">
        <v>70.599</v>
      </c>
      <c r="E12" s="99">
        <v>98.6</v>
      </c>
      <c r="F12" s="47">
        <f t="shared" si="0"/>
        <v>-28.00099999999999</v>
      </c>
      <c r="G12" s="47">
        <f t="shared" si="1"/>
        <v>105.84557721139431</v>
      </c>
      <c r="H12" s="48" t="e">
        <f t="shared" si="2"/>
        <v>#DIV/0!</v>
      </c>
      <c r="I12" s="97"/>
      <c r="J12" s="77"/>
      <c r="K12" s="77"/>
    </row>
    <row r="13" spans="1:11" ht="52.5" customHeight="1">
      <c r="A13" s="96" t="s">
        <v>188</v>
      </c>
      <c r="B13" s="98">
        <v>0</v>
      </c>
      <c r="C13" s="99"/>
      <c r="D13" s="98">
        <v>-8.455</v>
      </c>
      <c r="E13" s="99">
        <v>-7.1</v>
      </c>
      <c r="F13" s="47">
        <f t="shared" si="0"/>
        <v>-1.3550000000000004</v>
      </c>
      <c r="G13" s="47" t="e">
        <f t="shared" si="1"/>
        <v>#DIV/0!</v>
      </c>
      <c r="H13" s="48" t="e">
        <f t="shared" si="2"/>
        <v>#DIV/0!</v>
      </c>
      <c r="I13" s="97"/>
      <c r="J13" s="77"/>
      <c r="K13" s="77"/>
    </row>
    <row r="14" spans="1:11" ht="76.5">
      <c r="A14" s="9" t="s">
        <v>161</v>
      </c>
      <c r="B14" s="47">
        <v>208.2</v>
      </c>
      <c r="C14" s="47"/>
      <c r="D14" s="47">
        <v>229.85</v>
      </c>
      <c r="E14" s="47">
        <v>203.5</v>
      </c>
      <c r="F14" s="47">
        <f t="shared" si="0"/>
        <v>26.349999999999994</v>
      </c>
      <c r="G14" s="47">
        <f t="shared" si="1"/>
        <v>110.39865513928915</v>
      </c>
      <c r="H14" s="48" t="e">
        <f t="shared" si="2"/>
        <v>#DIV/0!</v>
      </c>
      <c r="I14" s="77"/>
      <c r="J14" s="77"/>
      <c r="K14" s="77"/>
    </row>
    <row r="15" spans="1:11" ht="38.25">
      <c r="A15" s="9" t="s">
        <v>238</v>
      </c>
      <c r="B15" s="47"/>
      <c r="C15" s="47"/>
      <c r="D15" s="47">
        <v>0.203</v>
      </c>
      <c r="E15" s="47">
        <v>0.2</v>
      </c>
      <c r="F15" s="47">
        <f t="shared" si="0"/>
        <v>0.0030000000000000027</v>
      </c>
      <c r="G15" s="47" t="e">
        <f t="shared" si="1"/>
        <v>#DIV/0!</v>
      </c>
      <c r="H15" s="48" t="e">
        <f t="shared" si="2"/>
        <v>#DIV/0!</v>
      </c>
      <c r="I15" s="77"/>
      <c r="J15" s="77"/>
      <c r="K15" s="77"/>
    </row>
    <row r="16" spans="1:8" ht="63.75">
      <c r="A16" s="9" t="s">
        <v>40</v>
      </c>
      <c r="B16" s="47">
        <v>42.4</v>
      </c>
      <c r="C16" s="47"/>
      <c r="D16" s="47">
        <v>42.411</v>
      </c>
      <c r="E16" s="47">
        <v>61.3</v>
      </c>
      <c r="F16" s="47">
        <f t="shared" si="0"/>
        <v>-18.888999999999996</v>
      </c>
      <c r="G16" s="47">
        <f t="shared" si="1"/>
        <v>100.02594339622641</v>
      </c>
      <c r="H16" s="48" t="e">
        <f t="shared" si="2"/>
        <v>#DIV/0!</v>
      </c>
    </row>
    <row r="17" spans="1:8" ht="38.25">
      <c r="A17" s="17" t="s">
        <v>228</v>
      </c>
      <c r="B17" s="47"/>
      <c r="C17" s="47"/>
      <c r="D17" s="47" t="s">
        <v>91</v>
      </c>
      <c r="E17" s="47"/>
      <c r="F17" s="47" t="e">
        <f t="shared" si="0"/>
        <v>#VALUE!</v>
      </c>
      <c r="G17" s="47" t="e">
        <f t="shared" si="1"/>
        <v>#VALUE!</v>
      </c>
      <c r="H17" s="48" t="e">
        <f t="shared" si="2"/>
        <v>#VALUE!</v>
      </c>
    </row>
    <row r="18" spans="1:8" ht="51">
      <c r="A18" s="9" t="s">
        <v>72</v>
      </c>
      <c r="B18" s="47">
        <v>7</v>
      </c>
      <c r="C18" s="47"/>
      <c r="D18" s="47">
        <v>9.834</v>
      </c>
      <c r="E18" s="47">
        <v>20.3</v>
      </c>
      <c r="F18" s="47">
        <f t="shared" si="0"/>
        <v>-10.466000000000001</v>
      </c>
      <c r="G18" s="47">
        <f t="shared" si="1"/>
        <v>140.48571428571427</v>
      </c>
      <c r="H18" s="48" t="e">
        <f t="shared" si="2"/>
        <v>#DIV/0!</v>
      </c>
    </row>
    <row r="19" spans="1:8" ht="38.25">
      <c r="A19" s="9" t="s">
        <v>143</v>
      </c>
      <c r="B19" s="47">
        <v>51</v>
      </c>
      <c r="C19" s="47"/>
      <c r="D19" s="47">
        <v>51.213</v>
      </c>
      <c r="E19" s="47">
        <v>42.7</v>
      </c>
      <c r="F19" s="47">
        <f t="shared" si="0"/>
        <v>8.512999999999998</v>
      </c>
      <c r="G19" s="47">
        <f t="shared" si="1"/>
        <v>100.41764705882352</v>
      </c>
      <c r="H19" s="48" t="e">
        <f t="shared" si="2"/>
        <v>#DIV/0!</v>
      </c>
    </row>
    <row r="20" spans="1:8" ht="38.25">
      <c r="A20" s="9" t="s">
        <v>142</v>
      </c>
      <c r="B20" s="47">
        <v>10.2</v>
      </c>
      <c r="C20" s="47"/>
      <c r="D20" s="47">
        <v>11.094</v>
      </c>
      <c r="E20" s="47">
        <v>11.4</v>
      </c>
      <c r="F20" s="47">
        <f t="shared" si="0"/>
        <v>-0.30600000000000094</v>
      </c>
      <c r="G20" s="47">
        <f t="shared" si="1"/>
        <v>108.76470588235294</v>
      </c>
      <c r="H20" s="48" t="e">
        <f t="shared" si="2"/>
        <v>#DIV/0!</v>
      </c>
    </row>
    <row r="21" spans="1:8" ht="76.5">
      <c r="A21" s="19" t="s">
        <v>46</v>
      </c>
      <c r="B21" s="47">
        <v>4.5</v>
      </c>
      <c r="C21" s="47"/>
      <c r="D21" s="47">
        <v>4.5</v>
      </c>
      <c r="E21" s="47">
        <v>0.3</v>
      </c>
      <c r="F21" s="47">
        <f t="shared" si="0"/>
        <v>4.2</v>
      </c>
      <c r="G21" s="47">
        <f t="shared" si="1"/>
        <v>100</v>
      </c>
      <c r="H21" s="48" t="e">
        <f t="shared" si="2"/>
        <v>#DIV/0!</v>
      </c>
    </row>
    <row r="22" spans="1:8" ht="89.2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76.5">
      <c r="A23" s="9" t="s">
        <v>172</v>
      </c>
      <c r="B23" s="47">
        <v>14.1</v>
      </c>
      <c r="C23" s="47"/>
      <c r="D23" s="47">
        <v>16.3</v>
      </c>
      <c r="E23" s="47">
        <v>21.2</v>
      </c>
      <c r="F23" s="47">
        <f t="shared" si="0"/>
        <v>-4.899999999999999</v>
      </c>
      <c r="G23" s="47">
        <f t="shared" si="1"/>
        <v>115.60283687943263</v>
      </c>
      <c r="H23" s="48" t="e">
        <f t="shared" si="2"/>
        <v>#DIV/0!</v>
      </c>
    </row>
    <row r="24" spans="1:8" ht="38.25">
      <c r="A24" s="9" t="s">
        <v>53</v>
      </c>
      <c r="B24" s="47">
        <v>277.4</v>
      </c>
      <c r="C24" s="47"/>
      <c r="D24" s="47">
        <v>283.489</v>
      </c>
      <c r="E24" s="47">
        <v>303.9</v>
      </c>
      <c r="F24" s="47">
        <f t="shared" si="0"/>
        <v>-20.411</v>
      </c>
      <c r="G24" s="47">
        <f t="shared" si="1"/>
        <v>102.19502523431868</v>
      </c>
      <c r="H24" s="48" t="e">
        <f t="shared" si="2"/>
        <v>#DIV/0!</v>
      </c>
    </row>
    <row r="25" spans="1:8" ht="63.75">
      <c r="A25" s="9" t="s">
        <v>278</v>
      </c>
      <c r="B25" s="47"/>
      <c r="C25" s="47"/>
      <c r="D25" s="47"/>
      <c r="E25" s="47"/>
      <c r="F25" s="47"/>
      <c r="G25" s="47" t="e">
        <f t="shared" si="1"/>
        <v>#DIV/0!</v>
      </c>
      <c r="H25" s="48" t="e">
        <f t="shared" si="2"/>
        <v>#DIV/0!</v>
      </c>
    </row>
    <row r="26" spans="1:10" ht="63.75">
      <c r="A26" s="9" t="s">
        <v>189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  <c r="J26" s="9"/>
    </row>
    <row r="27" spans="1:8" ht="25.5">
      <c r="A27" s="9" t="s">
        <v>211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250</v>
      </c>
      <c r="B28" s="47"/>
      <c r="C28" s="47"/>
      <c r="D28" s="47">
        <v>0.024</v>
      </c>
      <c r="E28" s="47"/>
      <c r="F28" s="47">
        <f t="shared" si="0"/>
        <v>0.024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210</v>
      </c>
      <c r="B29" s="47">
        <v>50</v>
      </c>
      <c r="C29" s="47"/>
      <c r="D29" s="47">
        <v>56</v>
      </c>
      <c r="E29" s="47">
        <v>63.3</v>
      </c>
      <c r="F29" s="47">
        <f t="shared" si="0"/>
        <v>-7.299999999999997</v>
      </c>
      <c r="G29" s="47">
        <f t="shared" si="1"/>
        <v>112.00000000000001</v>
      </c>
      <c r="H29" s="48" t="e">
        <f t="shared" si="2"/>
        <v>#DIV/0!</v>
      </c>
    </row>
    <row r="30" spans="1:8" ht="15">
      <c r="A30" s="11" t="s">
        <v>98</v>
      </c>
      <c r="B30" s="49">
        <f>SUM(B10:B29)</f>
        <v>763.5</v>
      </c>
      <c r="C30" s="49">
        <f>SUM(C10:C29)</f>
        <v>0</v>
      </c>
      <c r="D30" s="49">
        <f>SUM(D10:D29)</f>
        <v>811.16</v>
      </c>
      <c r="E30" s="49">
        <f>SUM(E10:E29)</f>
        <v>868.1999999999999</v>
      </c>
      <c r="F30" s="49">
        <f>F31</f>
        <v>0</v>
      </c>
      <c r="G30" s="49">
        <f aca="true" t="shared" si="3" ref="G30:G39">D30/B30*100</f>
        <v>106.24230517354289</v>
      </c>
      <c r="H30" s="52" t="e">
        <f aca="true" t="shared" si="4" ref="H30:H38">D30/C30*100</f>
        <v>#DIV/0!</v>
      </c>
    </row>
    <row r="31" spans="1:9" ht="38.25">
      <c r="A31" s="9" t="s">
        <v>337</v>
      </c>
      <c r="B31" s="47">
        <v>163.2</v>
      </c>
      <c r="C31" s="47"/>
      <c r="D31" s="47">
        <v>163.2</v>
      </c>
      <c r="E31" s="47"/>
      <c r="F31" s="47"/>
      <c r="G31" s="47">
        <f t="shared" si="3"/>
        <v>100</v>
      </c>
      <c r="H31" s="48" t="e">
        <f t="shared" si="4"/>
        <v>#DIV/0!</v>
      </c>
      <c r="I31" s="76"/>
    </row>
    <row r="32" spans="1:8" ht="38.25">
      <c r="A32" s="9" t="s">
        <v>338</v>
      </c>
      <c r="B32" s="47">
        <v>794.6</v>
      </c>
      <c r="C32" s="47"/>
      <c r="D32" s="47">
        <v>794.6</v>
      </c>
      <c r="E32" s="47"/>
      <c r="F32" s="47"/>
      <c r="G32" s="47">
        <f t="shared" si="3"/>
        <v>100</v>
      </c>
      <c r="H32" s="48" t="e">
        <f t="shared" si="4"/>
        <v>#DIV/0!</v>
      </c>
    </row>
    <row r="33" spans="1:8" ht="38.25">
      <c r="A33" s="9" t="s">
        <v>339</v>
      </c>
      <c r="B33" s="47">
        <v>602.6</v>
      </c>
      <c r="C33" s="47"/>
      <c r="D33" s="47">
        <v>602.6</v>
      </c>
      <c r="E33" s="47"/>
      <c r="F33" s="47"/>
      <c r="G33" s="47">
        <f t="shared" si="3"/>
        <v>100</v>
      </c>
      <c r="H33" s="48" t="e">
        <f t="shared" si="4"/>
        <v>#DIV/0!</v>
      </c>
    </row>
    <row r="34" spans="1:8" ht="25.5">
      <c r="A34" s="9" t="s">
        <v>334</v>
      </c>
      <c r="B34" s="47"/>
      <c r="C34" s="47"/>
      <c r="D34" s="47"/>
      <c r="E34" s="47"/>
      <c r="F34" s="47"/>
      <c r="G34" s="47" t="e">
        <f t="shared" si="3"/>
        <v>#DIV/0!</v>
      </c>
      <c r="H34" s="48" t="e">
        <f t="shared" si="4"/>
        <v>#DIV/0!</v>
      </c>
    </row>
    <row r="35" spans="1:8" ht="51">
      <c r="A35" s="9" t="s">
        <v>336</v>
      </c>
      <c r="B35" s="47">
        <v>58.4</v>
      </c>
      <c r="C35" s="47"/>
      <c r="D35" s="47">
        <v>58.4</v>
      </c>
      <c r="E35" s="47"/>
      <c r="F35" s="47"/>
      <c r="G35" s="47">
        <f t="shared" si="3"/>
        <v>100</v>
      </c>
      <c r="H35" s="48" t="e">
        <f t="shared" si="4"/>
        <v>#DIV/0!</v>
      </c>
    </row>
    <row r="36" spans="1:8" ht="25.5">
      <c r="A36" s="9" t="s">
        <v>335</v>
      </c>
      <c r="B36" s="47">
        <v>149.95</v>
      </c>
      <c r="C36" s="47"/>
      <c r="D36" s="47">
        <v>149.95</v>
      </c>
      <c r="E36" s="47"/>
      <c r="F36" s="47"/>
      <c r="G36" s="47">
        <f t="shared" si="3"/>
        <v>100</v>
      </c>
      <c r="H36" s="48" t="e">
        <f t="shared" si="4"/>
        <v>#DIV/0!</v>
      </c>
    </row>
    <row r="37" spans="1:8" ht="15">
      <c r="A37" s="11" t="s">
        <v>100</v>
      </c>
      <c r="B37" s="49">
        <f>SUM(B31:B36)</f>
        <v>1768.7500000000002</v>
      </c>
      <c r="C37" s="49">
        <f>SUM(C31:C35)</f>
        <v>0</v>
      </c>
      <c r="D37" s="49">
        <f>SUM(D31:D36)</f>
        <v>1768.7500000000002</v>
      </c>
      <c r="E37" s="49">
        <f>SUM(E31:E35)</f>
        <v>0</v>
      </c>
      <c r="F37" s="49"/>
      <c r="G37" s="49">
        <f t="shared" si="3"/>
        <v>100</v>
      </c>
      <c r="H37" s="52" t="e">
        <f t="shared" si="4"/>
        <v>#DIV/0!</v>
      </c>
    </row>
    <row r="38" spans="1:8" ht="15">
      <c r="A38" s="11" t="s">
        <v>101</v>
      </c>
      <c r="B38" s="49">
        <f>B30+B37</f>
        <v>2532.25</v>
      </c>
      <c r="C38" s="49">
        <f>C30+C37</f>
        <v>0</v>
      </c>
      <c r="D38" s="49">
        <f>D30+D37</f>
        <v>2579.9100000000003</v>
      </c>
      <c r="E38" s="49">
        <f>E30+E37</f>
        <v>868.1999999999999</v>
      </c>
      <c r="F38" s="49"/>
      <c r="G38" s="49">
        <f t="shared" si="3"/>
        <v>101.88212064369633</v>
      </c>
      <c r="H38" s="52" t="e">
        <f t="shared" si="4"/>
        <v>#DIV/0!</v>
      </c>
    </row>
    <row r="39" spans="2:8" ht="12.75">
      <c r="B39" s="79"/>
      <c r="C39" s="7"/>
      <c r="D39" s="79"/>
      <c r="E39" s="7"/>
      <c r="F39" s="7"/>
      <c r="G39" s="7" t="e">
        <f t="shared" si="3"/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200</v>
      </c>
    </row>
    <row r="44" ht="12.75">
      <c r="A44" s="2" t="s">
        <v>259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54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zoomScalePageLayoutView="0" workbookViewId="0" topLeftCell="A24">
      <selection activeCell="B43" sqref="B43"/>
    </sheetView>
  </sheetViews>
  <sheetFormatPr defaultColWidth="9.00390625" defaultRowHeight="12.75"/>
  <cols>
    <col min="1" max="1" width="55.125" style="10" customWidth="1"/>
    <col min="2" max="2" width="14.75390625" style="0" customWidth="1"/>
    <col min="3" max="4" width="15.875" style="0" customWidth="1"/>
    <col min="5" max="5" width="13.75390625" style="0" customWidth="1"/>
    <col min="6" max="6" width="12.75390625" style="0" customWidth="1"/>
    <col min="7" max="7" width="12.25390625" style="0" customWidth="1"/>
    <col min="8" max="8" width="11.625" style="0" customWidth="1"/>
    <col min="9" max="9" width="10.125" style="0" customWidth="1"/>
    <col min="11" max="11" width="12.125" style="0" bestFit="1" customWidth="1"/>
  </cols>
  <sheetData>
    <row r="1" spans="1:9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5" t="s">
        <v>114</v>
      </c>
      <c r="B3" s="135"/>
      <c r="C3" s="135"/>
      <c r="D3" s="135"/>
      <c r="E3" s="135"/>
      <c r="F3" s="135"/>
      <c r="G3" s="135"/>
      <c r="H3" s="2"/>
    </row>
    <row r="4" spans="1:8" ht="18">
      <c r="A4" s="135" t="s">
        <v>442</v>
      </c>
      <c r="B4" s="135"/>
      <c r="C4" s="135"/>
      <c r="D4" s="135"/>
      <c r="E4" s="135"/>
      <c r="F4" s="135"/>
      <c r="G4" s="135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6" t="s">
        <v>193</v>
      </c>
      <c r="E6" s="136"/>
      <c r="F6" s="136"/>
      <c r="G6" s="136"/>
      <c r="H6" s="2"/>
    </row>
    <row r="7" spans="1:8" ht="27.75" customHeight="1">
      <c r="A7" s="137" t="s">
        <v>194</v>
      </c>
      <c r="B7" s="127" t="s">
        <v>195</v>
      </c>
      <c r="C7" s="127" t="s">
        <v>425</v>
      </c>
      <c r="D7" s="127" t="s">
        <v>196</v>
      </c>
      <c r="E7" s="127" t="s">
        <v>444</v>
      </c>
      <c r="F7" s="130" t="s">
        <v>128</v>
      </c>
      <c r="G7" s="133" t="s">
        <v>68</v>
      </c>
      <c r="H7" s="134"/>
    </row>
    <row r="8" spans="1:10" ht="18.75" customHeight="1">
      <c r="A8" s="138"/>
      <c r="B8" s="128"/>
      <c r="C8" s="128"/>
      <c r="D8" s="128"/>
      <c r="E8" s="129"/>
      <c r="F8" s="129"/>
      <c r="G8" s="6" t="s">
        <v>118</v>
      </c>
      <c r="H8" s="35" t="s">
        <v>121</v>
      </c>
      <c r="I8" s="77"/>
      <c r="J8" s="77"/>
    </row>
    <row r="9" spans="1:10" ht="18.75" customHeight="1">
      <c r="A9" s="29">
        <v>1</v>
      </c>
      <c r="B9" s="30" t="s">
        <v>247</v>
      </c>
      <c r="C9" s="31">
        <v>3</v>
      </c>
      <c r="D9" s="30" t="s">
        <v>248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</row>
    <row r="10" spans="1:10" ht="39.75" customHeight="1">
      <c r="A10" s="95" t="s">
        <v>170</v>
      </c>
      <c r="B10" s="98">
        <v>133.7</v>
      </c>
      <c r="C10" s="99"/>
      <c r="D10" s="98">
        <v>183.35</v>
      </c>
      <c r="E10" s="99">
        <v>209.5</v>
      </c>
      <c r="F10" s="47">
        <f>D10-E10</f>
        <v>-26.150000000000006</v>
      </c>
      <c r="G10" s="53">
        <f>D10/B10*100</f>
        <v>137.13537771129396</v>
      </c>
      <c r="H10" s="48" t="e">
        <f>D10/C10*100</f>
        <v>#DIV/0!</v>
      </c>
      <c r="I10" s="97"/>
      <c r="J10" s="77"/>
    </row>
    <row r="11" spans="1:10" ht="66" customHeight="1">
      <c r="A11" s="96" t="s">
        <v>186</v>
      </c>
      <c r="B11" s="98">
        <v>2.2</v>
      </c>
      <c r="C11" s="99"/>
      <c r="D11" s="98">
        <v>1.861</v>
      </c>
      <c r="E11" s="99">
        <v>3.2</v>
      </c>
      <c r="F11" s="47">
        <f aca="true" t="shared" si="0" ref="F11:F31">D11-E11</f>
        <v>-1.3390000000000002</v>
      </c>
      <c r="G11" s="53">
        <f aca="true" t="shared" si="1" ref="G11:G31">D11/B11*100</f>
        <v>84.59090909090908</v>
      </c>
      <c r="H11" s="48" t="e">
        <f aca="true" t="shared" si="2" ref="H11:H31">D11/C11*100</f>
        <v>#DIV/0!</v>
      </c>
      <c r="I11" s="97"/>
      <c r="J11" s="77"/>
    </row>
    <row r="12" spans="1:10" ht="53.25" customHeight="1">
      <c r="A12" s="96" t="s">
        <v>187</v>
      </c>
      <c r="B12" s="98">
        <v>283.1</v>
      </c>
      <c r="C12" s="99"/>
      <c r="D12" s="98">
        <v>296.515</v>
      </c>
      <c r="E12" s="99">
        <v>431.1</v>
      </c>
      <c r="F12" s="47">
        <f t="shared" si="0"/>
        <v>-134.58500000000004</v>
      </c>
      <c r="G12" s="53">
        <f t="shared" si="1"/>
        <v>104.7386082656305</v>
      </c>
      <c r="H12" s="48" t="e">
        <f t="shared" si="2"/>
        <v>#DIV/0!</v>
      </c>
      <c r="I12" s="97"/>
      <c r="J12" s="77"/>
    </row>
    <row r="13" spans="1:10" ht="52.5" customHeight="1">
      <c r="A13" s="96" t="s">
        <v>188</v>
      </c>
      <c r="B13" s="98">
        <v>0</v>
      </c>
      <c r="C13" s="99"/>
      <c r="D13" s="98">
        <v>-35.511</v>
      </c>
      <c r="E13" s="99">
        <v>-31</v>
      </c>
      <c r="F13" s="47">
        <f t="shared" si="0"/>
        <v>-4.511000000000003</v>
      </c>
      <c r="G13" s="53" t="e">
        <f t="shared" si="1"/>
        <v>#DIV/0!</v>
      </c>
      <c r="H13" s="48" t="e">
        <f t="shared" si="2"/>
        <v>#DIV/0!</v>
      </c>
      <c r="I13" s="97"/>
      <c r="J13" s="77"/>
    </row>
    <row r="14" spans="1:10" ht="76.5">
      <c r="A14" s="9" t="s">
        <v>161</v>
      </c>
      <c r="B14" s="47">
        <v>130</v>
      </c>
      <c r="C14" s="47"/>
      <c r="D14" s="47">
        <v>143.852</v>
      </c>
      <c r="E14" s="47">
        <v>157.7</v>
      </c>
      <c r="F14" s="47">
        <f t="shared" si="0"/>
        <v>-13.847999999999985</v>
      </c>
      <c r="G14" s="53">
        <f t="shared" si="1"/>
        <v>110.65538461538462</v>
      </c>
      <c r="H14" s="48" t="e">
        <f t="shared" si="2"/>
        <v>#DIV/0!</v>
      </c>
      <c r="I14" s="77"/>
      <c r="J14" s="77"/>
    </row>
    <row r="15" spans="1:8" ht="38.25">
      <c r="A15" s="9" t="s">
        <v>238</v>
      </c>
      <c r="B15" s="47"/>
      <c r="C15" s="47"/>
      <c r="D15" s="47">
        <v>21.715</v>
      </c>
      <c r="E15" s="47">
        <v>0.2</v>
      </c>
      <c r="F15" s="47">
        <f t="shared" si="0"/>
        <v>21.515</v>
      </c>
      <c r="G15" s="53" t="e">
        <f t="shared" si="1"/>
        <v>#DIV/0!</v>
      </c>
      <c r="H15" s="48" t="e">
        <f t="shared" si="2"/>
        <v>#DIV/0!</v>
      </c>
    </row>
    <row r="16" spans="1:8" ht="51">
      <c r="A16" s="9" t="s">
        <v>40</v>
      </c>
      <c r="B16" s="47">
        <v>157.7</v>
      </c>
      <c r="C16" s="47"/>
      <c r="D16" s="47">
        <v>158.228</v>
      </c>
      <c r="E16" s="47">
        <v>13</v>
      </c>
      <c r="F16" s="47">
        <f t="shared" si="0"/>
        <v>145.228</v>
      </c>
      <c r="G16" s="53">
        <f t="shared" si="1"/>
        <v>100.33481293595436</v>
      </c>
      <c r="H16" s="48" t="e">
        <f t="shared" si="2"/>
        <v>#DIV/0!</v>
      </c>
    </row>
    <row r="17" spans="1:8" ht="38.25">
      <c r="A17" s="17" t="s">
        <v>228</v>
      </c>
      <c r="B17" s="47"/>
      <c r="C17" s="47"/>
      <c r="D17" s="47"/>
      <c r="E17" s="47"/>
      <c r="F17" s="47">
        <f t="shared" si="0"/>
        <v>0</v>
      </c>
      <c r="G17" s="53" t="e">
        <f t="shared" si="1"/>
        <v>#DIV/0!</v>
      </c>
      <c r="H17" s="48" t="e">
        <f t="shared" si="2"/>
        <v>#DIV/0!</v>
      </c>
    </row>
    <row r="18" spans="1:8" ht="51">
      <c r="A18" s="9" t="s">
        <v>72</v>
      </c>
      <c r="B18" s="47">
        <v>17.7</v>
      </c>
      <c r="C18" s="47"/>
      <c r="D18" s="47">
        <v>19.012</v>
      </c>
      <c r="E18" s="47">
        <v>33.5</v>
      </c>
      <c r="F18" s="47">
        <f t="shared" si="0"/>
        <v>-14.488</v>
      </c>
      <c r="G18" s="53">
        <f t="shared" si="1"/>
        <v>107.41242937853109</v>
      </c>
      <c r="H18" s="48" t="e">
        <f t="shared" si="2"/>
        <v>#DIV/0!</v>
      </c>
    </row>
    <row r="19" spans="1:8" ht="38.25">
      <c r="A19" s="9" t="s">
        <v>143</v>
      </c>
      <c r="B19" s="47">
        <v>34</v>
      </c>
      <c r="C19" s="47"/>
      <c r="D19" s="47">
        <v>35.407</v>
      </c>
      <c r="E19" s="47">
        <v>35.8</v>
      </c>
      <c r="F19" s="47">
        <f t="shared" si="0"/>
        <v>-0.3930000000000007</v>
      </c>
      <c r="G19" s="53">
        <f t="shared" si="1"/>
        <v>104.13823529411764</v>
      </c>
      <c r="H19" s="48" t="e">
        <f t="shared" si="2"/>
        <v>#DIV/0!</v>
      </c>
    </row>
    <row r="20" spans="1:8" ht="38.25">
      <c r="A20" s="9" t="s">
        <v>142</v>
      </c>
      <c r="B20" s="47">
        <v>95.1</v>
      </c>
      <c r="C20" s="47"/>
      <c r="D20" s="47">
        <v>109.41</v>
      </c>
      <c r="E20" s="47">
        <v>77.6</v>
      </c>
      <c r="F20" s="47">
        <f t="shared" si="0"/>
        <v>31.810000000000002</v>
      </c>
      <c r="G20" s="53">
        <f t="shared" si="1"/>
        <v>115.04731861198738</v>
      </c>
      <c r="H20" s="48" t="e">
        <f t="shared" si="2"/>
        <v>#DIV/0!</v>
      </c>
    </row>
    <row r="21" spans="1:8" ht="63.75">
      <c r="A21" s="19" t="s">
        <v>32</v>
      </c>
      <c r="B21" s="47">
        <v>13.6</v>
      </c>
      <c r="C21" s="47"/>
      <c r="D21" s="47">
        <v>13.67</v>
      </c>
      <c r="E21" s="47">
        <v>11</v>
      </c>
      <c r="F21" s="47">
        <f t="shared" si="0"/>
        <v>2.67</v>
      </c>
      <c r="G21" s="53">
        <f t="shared" si="1"/>
        <v>100.51470588235294</v>
      </c>
      <c r="H21" s="48" t="e">
        <f t="shared" si="2"/>
        <v>#DIV/0!</v>
      </c>
    </row>
    <row r="22" spans="1:8" ht="76.5">
      <c r="A22" s="9" t="s">
        <v>50</v>
      </c>
      <c r="B22" s="47"/>
      <c r="C22" s="47"/>
      <c r="D22" s="47"/>
      <c r="E22" s="47"/>
      <c r="F22" s="47">
        <f t="shared" si="0"/>
        <v>0</v>
      </c>
      <c r="G22" s="53" t="e">
        <f t="shared" si="1"/>
        <v>#DIV/0!</v>
      </c>
      <c r="H22" s="48" t="e">
        <f t="shared" si="2"/>
        <v>#DIV/0!</v>
      </c>
    </row>
    <row r="23" spans="1:8" ht="51">
      <c r="A23" s="9" t="s">
        <v>89</v>
      </c>
      <c r="B23" s="47"/>
      <c r="C23" s="47"/>
      <c r="D23" s="47"/>
      <c r="E23" s="47"/>
      <c r="F23" s="47">
        <f t="shared" si="0"/>
        <v>0</v>
      </c>
      <c r="G23" s="53" t="e">
        <f t="shared" si="1"/>
        <v>#DIV/0!</v>
      </c>
      <c r="H23" s="48" t="e">
        <f t="shared" si="2"/>
        <v>#DIV/0!</v>
      </c>
    </row>
    <row r="24" spans="1:8" ht="76.5">
      <c r="A24" s="9" t="s">
        <v>33</v>
      </c>
      <c r="B24" s="47">
        <v>15</v>
      </c>
      <c r="C24" s="47"/>
      <c r="D24" s="47">
        <v>15.011</v>
      </c>
      <c r="E24" s="47">
        <v>20</v>
      </c>
      <c r="F24" s="47">
        <f t="shared" si="0"/>
        <v>-4.989000000000001</v>
      </c>
      <c r="G24" s="53">
        <f t="shared" si="1"/>
        <v>100.07333333333332</v>
      </c>
      <c r="H24" s="48" t="e">
        <f t="shared" si="2"/>
        <v>#DIV/0!</v>
      </c>
    </row>
    <row r="25" spans="1:8" ht="51">
      <c r="A25" s="9" t="s">
        <v>158</v>
      </c>
      <c r="B25" s="47"/>
      <c r="C25" s="47"/>
      <c r="D25" s="47"/>
      <c r="E25" s="47"/>
      <c r="F25" s="47">
        <f t="shared" si="0"/>
        <v>0</v>
      </c>
      <c r="G25" s="53" t="e">
        <f t="shared" si="1"/>
        <v>#DIV/0!</v>
      </c>
      <c r="H25" s="48" t="e">
        <f t="shared" si="2"/>
        <v>#DIV/0!</v>
      </c>
    </row>
    <row r="26" spans="1:8" ht="51">
      <c r="A26" s="9" t="s">
        <v>189</v>
      </c>
      <c r="B26" s="47"/>
      <c r="C26" s="47"/>
      <c r="D26" s="47"/>
      <c r="E26" s="47"/>
      <c r="F26" s="47">
        <f t="shared" si="0"/>
        <v>0</v>
      </c>
      <c r="G26" s="53" t="e">
        <f t="shared" si="1"/>
        <v>#DIV/0!</v>
      </c>
      <c r="H26" s="48" t="e">
        <f t="shared" si="2"/>
        <v>#DIV/0!</v>
      </c>
    </row>
    <row r="27" spans="1:8" ht="38.25">
      <c r="A27" s="9" t="s">
        <v>136</v>
      </c>
      <c r="B27" s="47"/>
      <c r="C27" s="47"/>
      <c r="D27" s="47"/>
      <c r="E27" s="47"/>
      <c r="F27" s="47">
        <f t="shared" si="0"/>
        <v>0</v>
      </c>
      <c r="G27" s="53" t="e">
        <f t="shared" si="1"/>
        <v>#DIV/0!</v>
      </c>
      <c r="H27" s="48" t="e">
        <f t="shared" si="2"/>
        <v>#DIV/0!</v>
      </c>
    </row>
    <row r="28" spans="1:8" ht="25.5" hidden="1">
      <c r="A28" s="9" t="s">
        <v>34</v>
      </c>
      <c r="B28" s="47"/>
      <c r="C28" s="47"/>
      <c r="D28" s="47"/>
      <c r="E28" s="47"/>
      <c r="F28" s="47">
        <f t="shared" si="0"/>
        <v>0</v>
      </c>
      <c r="G28" s="53" t="e">
        <f t="shared" si="1"/>
        <v>#DIV/0!</v>
      </c>
      <c r="H28" s="48" t="e">
        <f t="shared" si="2"/>
        <v>#DIV/0!</v>
      </c>
    </row>
    <row r="29" spans="1:8" ht="25.5">
      <c r="A29" s="9" t="s">
        <v>34</v>
      </c>
      <c r="B29" s="47"/>
      <c r="C29" s="47"/>
      <c r="D29" s="47"/>
      <c r="E29" s="47"/>
      <c r="F29" s="47">
        <f t="shared" si="0"/>
        <v>0</v>
      </c>
      <c r="G29" s="53" t="e">
        <f t="shared" si="1"/>
        <v>#DIV/0!</v>
      </c>
      <c r="H29" s="48" t="e">
        <f t="shared" si="2"/>
        <v>#DIV/0!</v>
      </c>
    </row>
    <row r="30" spans="1:8" ht="25.5">
      <c r="A30" s="9" t="s">
        <v>217</v>
      </c>
      <c r="B30" s="47"/>
      <c r="C30" s="47"/>
      <c r="D30" s="47">
        <v>0.044</v>
      </c>
      <c r="E30" s="47"/>
      <c r="F30" s="47">
        <f t="shared" si="0"/>
        <v>0.044</v>
      </c>
      <c r="G30" s="53" t="e">
        <f t="shared" si="1"/>
        <v>#DIV/0!</v>
      </c>
      <c r="H30" s="48" t="e">
        <f t="shared" si="2"/>
        <v>#DIV/0!</v>
      </c>
    </row>
    <row r="31" spans="1:8" ht="25.5">
      <c r="A31" s="9" t="s">
        <v>210</v>
      </c>
      <c r="B31" s="47">
        <v>40</v>
      </c>
      <c r="C31" s="47"/>
      <c r="D31" s="47">
        <v>67.95</v>
      </c>
      <c r="E31" s="47"/>
      <c r="F31" s="47">
        <f t="shared" si="0"/>
        <v>67.95</v>
      </c>
      <c r="G31" s="53">
        <f t="shared" si="1"/>
        <v>169.875</v>
      </c>
      <c r="H31" s="48" t="e">
        <f t="shared" si="2"/>
        <v>#DIV/0!</v>
      </c>
    </row>
    <row r="32" spans="1:9" ht="15">
      <c r="A32" s="11" t="s">
        <v>98</v>
      </c>
      <c r="B32" s="49">
        <f>SUM(B10:B31)</f>
        <v>922.1000000000001</v>
      </c>
      <c r="C32" s="49">
        <f>SUM(C10:C30)</f>
        <v>0</v>
      </c>
      <c r="D32" s="49">
        <f>SUM(D10:D31)</f>
        <v>1030.514</v>
      </c>
      <c r="E32" s="49">
        <f>SUM(E10:E31)</f>
        <v>961.6</v>
      </c>
      <c r="F32" s="49">
        <f>SUM(F14:F28)</f>
        <v>167.50500000000002</v>
      </c>
      <c r="G32" s="73">
        <f>D32/B32*100</f>
        <v>111.75729313523478</v>
      </c>
      <c r="H32" s="52" t="e">
        <f>D32/C32*100</f>
        <v>#DIV/0!</v>
      </c>
      <c r="I32" s="76"/>
    </row>
    <row r="33" spans="1:11" ht="25.5">
      <c r="A33" s="9" t="s">
        <v>340</v>
      </c>
      <c r="B33" s="47">
        <v>165.1</v>
      </c>
      <c r="C33" s="47"/>
      <c r="D33" s="47">
        <v>165.1</v>
      </c>
      <c r="E33" s="47"/>
      <c r="F33" s="47"/>
      <c r="G33" s="53">
        <f>D33/B33*100</f>
        <v>100</v>
      </c>
      <c r="H33" s="48" t="e">
        <f>D33/C33*100</f>
        <v>#DIV/0!</v>
      </c>
      <c r="I33" s="76"/>
      <c r="K33" s="76"/>
    </row>
    <row r="34" spans="1:8" ht="25.5">
      <c r="A34" s="9" t="s">
        <v>341</v>
      </c>
      <c r="B34" s="47">
        <v>717.8</v>
      </c>
      <c r="C34" s="47"/>
      <c r="D34" s="47">
        <v>717.8</v>
      </c>
      <c r="E34" s="47"/>
      <c r="F34" s="47"/>
      <c r="G34" s="53">
        <f aca="true" t="shared" si="3" ref="G34:G40">D34/B34*100</f>
        <v>100</v>
      </c>
      <c r="H34" s="48" t="e">
        <f aca="true" t="shared" si="4" ref="H34:H40">D34/C34*100</f>
        <v>#DIV/0!</v>
      </c>
    </row>
    <row r="35" spans="1:8" ht="38.25">
      <c r="A35" s="9" t="s">
        <v>342</v>
      </c>
      <c r="B35" s="47">
        <v>754.2</v>
      </c>
      <c r="C35" s="47"/>
      <c r="D35" s="47">
        <v>754.2</v>
      </c>
      <c r="E35" s="47"/>
      <c r="F35" s="47"/>
      <c r="G35" s="53">
        <f t="shared" si="3"/>
        <v>100</v>
      </c>
      <c r="H35" s="48" t="e">
        <f t="shared" si="4"/>
        <v>#DIV/0!</v>
      </c>
    </row>
    <row r="36" spans="1:8" ht="25.5">
      <c r="A36" s="9" t="s">
        <v>343</v>
      </c>
      <c r="B36" s="47"/>
      <c r="C36" s="47"/>
      <c r="D36" s="47"/>
      <c r="E36" s="47"/>
      <c r="F36" s="47"/>
      <c r="G36" s="53" t="e">
        <f t="shared" si="3"/>
        <v>#DIV/0!</v>
      </c>
      <c r="H36" s="48" t="e">
        <f t="shared" si="4"/>
        <v>#DIV/0!</v>
      </c>
    </row>
    <row r="37" spans="1:8" ht="51" hidden="1">
      <c r="A37" s="9" t="s">
        <v>63</v>
      </c>
      <c r="B37" s="47"/>
      <c r="C37" s="47"/>
      <c r="D37" s="47"/>
      <c r="E37" s="47"/>
      <c r="F37" s="47"/>
      <c r="G37" s="53" t="e">
        <f t="shared" si="3"/>
        <v>#DIV/0!</v>
      </c>
      <c r="H37" s="48" t="e">
        <f t="shared" si="4"/>
        <v>#DIV/0!</v>
      </c>
    </row>
    <row r="38" spans="1:8" ht="51">
      <c r="A38" s="9" t="s">
        <v>344</v>
      </c>
      <c r="B38" s="47">
        <v>58.4</v>
      </c>
      <c r="C38" s="47"/>
      <c r="D38" s="47">
        <v>58.4</v>
      </c>
      <c r="E38" s="47"/>
      <c r="F38" s="47"/>
      <c r="G38" s="53">
        <f t="shared" si="3"/>
        <v>100</v>
      </c>
      <c r="H38" s="48" t="e">
        <f t="shared" si="4"/>
        <v>#DIV/0!</v>
      </c>
    </row>
    <row r="39" spans="1:8" ht="38.25">
      <c r="A39" s="9" t="s">
        <v>438</v>
      </c>
      <c r="B39" s="47">
        <v>50</v>
      </c>
      <c r="C39" s="47"/>
      <c r="D39" s="47">
        <v>50</v>
      </c>
      <c r="E39" s="47"/>
      <c r="F39" s="47"/>
      <c r="G39" s="53">
        <f t="shared" si="3"/>
        <v>100</v>
      </c>
      <c r="H39" s="48" t="e">
        <f t="shared" si="4"/>
        <v>#DIV/0!</v>
      </c>
    </row>
    <row r="40" spans="1:8" ht="25.5">
      <c r="A40" s="9" t="s">
        <v>402</v>
      </c>
      <c r="B40" s="47">
        <v>15</v>
      </c>
      <c r="C40" s="47"/>
      <c r="D40" s="47">
        <v>15</v>
      </c>
      <c r="E40" s="47"/>
      <c r="F40" s="47"/>
      <c r="G40" s="53">
        <f t="shared" si="3"/>
        <v>100</v>
      </c>
      <c r="H40" s="48" t="e">
        <f t="shared" si="4"/>
        <v>#DIV/0!</v>
      </c>
    </row>
    <row r="41" spans="1:8" ht="15">
      <c r="A41" s="11" t="s">
        <v>100</v>
      </c>
      <c r="B41" s="49">
        <f>SUM(B33:B40)</f>
        <v>1760.5</v>
      </c>
      <c r="C41" s="49">
        <f>SUM(C33:C38)</f>
        <v>0</v>
      </c>
      <c r="D41" s="49">
        <f>SUM(D33:D40)</f>
        <v>1760.5</v>
      </c>
      <c r="E41" s="49">
        <f>SUM(E33:E38)</f>
        <v>0</v>
      </c>
      <c r="F41" s="49"/>
      <c r="G41" s="73">
        <f>D41/B41*100</f>
        <v>100</v>
      </c>
      <c r="H41" s="52" t="e">
        <f>D41/C41*100</f>
        <v>#DIV/0!</v>
      </c>
    </row>
    <row r="42" spans="1:8" ht="15">
      <c r="A42" s="11" t="s">
        <v>101</v>
      </c>
      <c r="B42" s="49">
        <f>B32+B41</f>
        <v>2682.6000000000004</v>
      </c>
      <c r="C42" s="49">
        <f>C32+C41</f>
        <v>0</v>
      </c>
      <c r="D42" s="49">
        <f>D32+D41</f>
        <v>2791.014</v>
      </c>
      <c r="E42" s="49">
        <f>E32+E41</f>
        <v>961.6</v>
      </c>
      <c r="F42" s="49"/>
      <c r="G42" s="73">
        <f>D42/B42*100</f>
        <v>104.04137776783718</v>
      </c>
      <c r="H42" s="52" t="e">
        <f>D42/C42*100</f>
        <v>#DIV/0!</v>
      </c>
    </row>
    <row r="43" spans="2:8" ht="12.75">
      <c r="B43" s="7"/>
      <c r="C43" s="7"/>
      <c r="D43" s="79"/>
      <c r="E43" s="7"/>
      <c r="F43" s="7"/>
      <c r="G43" s="7"/>
      <c r="H43" s="2"/>
    </row>
    <row r="44" spans="2:8" ht="12.75">
      <c r="B44" s="2"/>
      <c r="C44" s="2"/>
      <c r="D44" s="2"/>
      <c r="E44" s="2"/>
      <c r="F44" s="2"/>
      <c r="G44" s="2"/>
      <c r="H44" s="2"/>
    </row>
    <row r="46" s="44" customFormat="1" ht="14.25">
      <c r="A46" s="43"/>
    </row>
    <row r="47" s="44" customFormat="1" ht="14.25">
      <c r="A47" s="43" t="s">
        <v>200</v>
      </c>
    </row>
    <row r="48" ht="12.75">
      <c r="A48" s="2" t="s">
        <v>260</v>
      </c>
    </row>
    <row r="49" ht="12.75">
      <c r="A49" s="2"/>
    </row>
    <row r="50" s="46" customFormat="1" ht="12">
      <c r="A50" s="45" t="s">
        <v>54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Raifo12</dc:creator>
  <cp:keywords/>
  <dc:description/>
  <cp:lastModifiedBy>Администратор</cp:lastModifiedBy>
  <cp:lastPrinted>2018-01-17T08:31:51Z</cp:lastPrinted>
  <dcterms:created xsi:type="dcterms:W3CDTF">2007-10-11T05:28:36Z</dcterms:created>
  <dcterms:modified xsi:type="dcterms:W3CDTF">2018-01-18T14:17:28Z</dcterms:modified>
  <cp:category/>
  <cp:version/>
  <cp:contentType/>
  <cp:contentStatus/>
</cp:coreProperties>
</file>