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декабрь" sheetId="1" r:id="rId1"/>
  </sheets>
  <definedNames>
    <definedName name="_xlnm.Print_Area" localSheetId="0">'декабрь'!$A$1:$J$89</definedName>
  </definedNames>
  <calcPr fullCalcOnLoad="1"/>
</workbook>
</file>

<file path=xl/sharedStrings.xml><?xml version="1.0" encoding="utf-8"?>
<sst xmlns="http://schemas.openxmlformats.org/spreadsheetml/2006/main" count="130" uniqueCount="89">
  <si>
    <t>О Т Ч Е Т</t>
  </si>
  <si>
    <t>РАЙОН</t>
  </si>
  <si>
    <t>Утверждено на год</t>
  </si>
  <si>
    <t xml:space="preserve">Утверждено на 1 квартал </t>
  </si>
  <si>
    <t>% исполнения</t>
  </si>
  <si>
    <t xml:space="preserve">Утверждено на год </t>
  </si>
  <si>
    <t>УПРАВЛЕНИЕ - всего</t>
  </si>
  <si>
    <t>01 00</t>
  </si>
  <si>
    <t>в том числе:</t>
  </si>
  <si>
    <t>Высшее должностное лицо органа представительной власти</t>
  </si>
  <si>
    <t>01 02</t>
  </si>
  <si>
    <t>заработная плата        ст. 211</t>
  </si>
  <si>
    <t>начисления на з/пл.    ст. 213</t>
  </si>
  <si>
    <t>прочие расходы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</si>
  <si>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</si>
  <si>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</si>
  <si>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t>Органы исполнительной власти  местного самоуправления - всего</t>
  </si>
  <si>
    <t>01 04</t>
  </si>
  <si>
    <t>заработная плата        ст.211</t>
  </si>
  <si>
    <t>начисления на з/пл.   ст. 213</t>
  </si>
  <si>
    <t>коммунальные услуги  ст. 223</t>
  </si>
  <si>
    <t>Судебная система</t>
  </si>
  <si>
    <t>0105</t>
  </si>
  <si>
    <t>КСП</t>
  </si>
  <si>
    <t>0106</t>
  </si>
  <si>
    <t>0107</t>
  </si>
  <si>
    <t>РЕЗЕРВНЫЕ ФОНДЫ</t>
  </si>
  <si>
    <t>01 11</t>
  </si>
  <si>
    <t>ДРУГИЕ ОБЩЕГОСУД.  ВОПРОСЫ</t>
  </si>
  <si>
    <t>01 13</t>
  </si>
  <si>
    <t>НАЦИОНАЛЬНАЯ ОБОРОНА</t>
  </si>
  <si>
    <t>02 00</t>
  </si>
  <si>
    <t>НАЦИОНАЛЬНАЯ БЕЗОПАСНОСТЬ - всего</t>
  </si>
  <si>
    <t>03 00</t>
  </si>
  <si>
    <t>НАЦИОНАЛЬНАЯ ЭКОНОМИКА - всего</t>
  </si>
  <si>
    <t>04 00</t>
  </si>
  <si>
    <t>ЖКХ - всего</t>
  </si>
  <si>
    <t>05 00</t>
  </si>
  <si>
    <t>ОХРАНА ОКРУЖАЮЩЕЙ СРЕДЫ</t>
  </si>
  <si>
    <t>06 00</t>
  </si>
  <si>
    <t>ОБРАЗОВАНИЕ - ВСЕГО</t>
  </si>
  <si>
    <t>07 00</t>
  </si>
  <si>
    <t>заработная плата         ст. 211</t>
  </si>
  <si>
    <t>начисления на з/пл.     ст. 213</t>
  </si>
  <si>
    <r>
      <t xml:space="preserve">        </t>
    </r>
    <r>
      <rPr>
        <b/>
        <sz val="8"/>
        <rFont val="Arial Cyr"/>
        <family val="0"/>
      </rPr>
      <t>в том числе:</t>
    </r>
  </si>
  <si>
    <t>Дошкольное образование - всего</t>
  </si>
  <si>
    <t>07 01</t>
  </si>
  <si>
    <t>заработная плата       ст. 211</t>
  </si>
  <si>
    <t>Общее образование - всего</t>
  </si>
  <si>
    <t>0702</t>
  </si>
  <si>
    <t>из общего образования  - 07 02    за счет СУБВЕНЦИЙ областных</t>
  </si>
  <si>
    <t>заработная плата   ст. 211</t>
  </si>
  <si>
    <t>начисления на з/пл. ст. 213</t>
  </si>
  <si>
    <t>Подготовка кадров</t>
  </si>
  <si>
    <t>0705</t>
  </si>
  <si>
    <t>Молодежная политика - всего</t>
  </si>
  <si>
    <t>07 07</t>
  </si>
  <si>
    <t>Прочее образование - всего</t>
  </si>
  <si>
    <t>07 09</t>
  </si>
  <si>
    <t>КУЛЬТУРА - всего</t>
  </si>
  <si>
    <t>08 00</t>
  </si>
  <si>
    <t>заработная плата    ст. 211</t>
  </si>
  <si>
    <t>начисления на з/пл.  ст. 213</t>
  </si>
  <si>
    <t>мероприятия в области здравоохранения….(ВЦП алкоголизм. Наркомания)</t>
  </si>
  <si>
    <t>0901</t>
  </si>
  <si>
    <t>СОЦИАЛЬНАЯ ПОЛИТИКА - всего</t>
  </si>
  <si>
    <t>10 00</t>
  </si>
  <si>
    <t>пенсионное обеспечение</t>
  </si>
  <si>
    <t>10 01</t>
  </si>
  <si>
    <t>социальное обеспечение</t>
  </si>
  <si>
    <t>10 03</t>
  </si>
  <si>
    <t>охрана семьи и детства</t>
  </si>
  <si>
    <t>10 04</t>
  </si>
  <si>
    <t>Физическая культура и спорт</t>
  </si>
  <si>
    <t>11 00</t>
  </si>
  <si>
    <t>Обслуживание мун. Долга</t>
  </si>
  <si>
    <t>13 00</t>
  </si>
  <si>
    <t>БЕЗВОЗМЕЗДНЫЕ И БЕЗВОЗВРАТНЫЕ ПЕРЕЧИСЛЕНИЯ БЮДЖЕТАМ</t>
  </si>
  <si>
    <t>14 00</t>
  </si>
  <si>
    <t>ВСЕГО :</t>
  </si>
  <si>
    <t>Нач. финансового управления</t>
  </si>
  <si>
    <t>А.П. Благодатских</t>
  </si>
  <si>
    <t>Обеспечение проведения выборов и  референдумов</t>
  </si>
  <si>
    <t>городское поселение</t>
  </si>
  <si>
    <t>сельские поселения</t>
  </si>
  <si>
    <t>всего поселения</t>
  </si>
  <si>
    <t>из общего образования  - 07 01    за счет СУБВЕНЦИЙ областных</t>
  </si>
  <si>
    <t>ОБ ИСПОЛНЕНИИ БЮДЖЕТА ПО РАСХОДАМ   НА 01.01.2017 Г.</t>
  </si>
  <si>
    <t>Кассовый расход     на 01.01.17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</si>
</sst>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1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0" xfId="0" applyAlignment="1">
      <alignment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2" borderId="6" xfId="0" applyFont="1" applyFill="1" applyBorder="1" applyAlignment="1">
      <alignment/>
    </xf>
    <xf numFmtId="49" fontId="3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166" fontId="4" fillId="2" borderId="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/>
    </xf>
    <xf numFmtId="166" fontId="4" fillId="0" borderId="8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9" fillId="0" borderId="4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6" xfId="0" applyFont="1" applyBorder="1" applyAlignment="1">
      <alignment/>
    </xf>
    <xf numFmtId="166" fontId="9" fillId="0" borderId="6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6" fontId="8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" fillId="2" borderId="13" xfId="0" applyFont="1" applyFill="1" applyBorder="1" applyAlignment="1">
      <alignment wrapText="1"/>
    </xf>
    <xf numFmtId="2" fontId="2" fillId="2" borderId="6" xfId="0" applyNumberFormat="1" applyFont="1" applyFill="1" applyBorder="1" applyAlignment="1">
      <alignment/>
    </xf>
    <xf numFmtId="166" fontId="9" fillId="0" borderId="7" xfId="0" applyNumberFormat="1" applyFont="1" applyBorder="1" applyAlignment="1">
      <alignment/>
    </xf>
    <xf numFmtId="0" fontId="1" fillId="3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3" borderId="8" xfId="0" applyNumberFormat="1" applyFont="1" applyFill="1" applyBorder="1" applyAlignment="1">
      <alignment/>
    </xf>
    <xf numFmtId="166" fontId="9" fillId="3" borderId="8" xfId="0" applyNumberFormat="1" applyFont="1" applyFill="1" applyBorder="1" applyAlignment="1">
      <alignment/>
    </xf>
    <xf numFmtId="166" fontId="2" fillId="3" borderId="8" xfId="0" applyNumberFormat="1" applyFont="1" applyFill="1" applyBorder="1" applyAlignment="1">
      <alignment/>
    </xf>
    <xf numFmtId="166" fontId="8" fillId="3" borderId="8" xfId="0" applyNumberFormat="1" applyFont="1" applyFill="1" applyBorder="1" applyAlignment="1">
      <alignment/>
    </xf>
    <xf numFmtId="166" fontId="9" fillId="3" borderId="7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/>
    </xf>
    <xf numFmtId="166" fontId="2" fillId="3" borderId="7" xfId="0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2" fillId="3" borderId="8" xfId="0" applyNumberFormat="1" applyFont="1" applyFill="1" applyBorder="1" applyAlignment="1">
      <alignment/>
    </xf>
    <xf numFmtId="166" fontId="2" fillId="3" borderId="15" xfId="0" applyNumberFormat="1" applyFont="1" applyFill="1" applyBorder="1" applyAlignment="1">
      <alignment/>
    </xf>
    <xf numFmtId="166" fontId="4" fillId="3" borderId="16" xfId="0" applyNumberFormat="1" applyFont="1" applyFill="1" applyBorder="1" applyAlignment="1">
      <alignment/>
    </xf>
    <xf numFmtId="0" fontId="5" fillId="3" borderId="7" xfId="0" applyFont="1" applyFill="1" applyBorder="1" applyAlignment="1">
      <alignment/>
    </xf>
    <xf numFmtId="166" fontId="4" fillId="3" borderId="15" xfId="0" applyNumberFormat="1" applyFont="1" applyFill="1" applyBorder="1" applyAlignment="1">
      <alignment/>
    </xf>
    <xf numFmtId="166" fontId="4" fillId="3" borderId="18" xfId="0" applyNumberFormat="1" applyFont="1" applyFill="1" applyBorder="1" applyAlignment="1">
      <alignment/>
    </xf>
    <xf numFmtId="0" fontId="1" fillId="4" borderId="19" xfId="0" applyFont="1" applyFill="1" applyBorder="1" applyAlignment="1">
      <alignment horizontal="center" vertical="center" wrapText="1"/>
    </xf>
    <xf numFmtId="166" fontId="4" fillId="4" borderId="4" xfId="0" applyNumberFormat="1" applyFont="1" applyFill="1" applyBorder="1" applyAlignment="1">
      <alignment/>
    </xf>
    <xf numFmtId="166" fontId="2" fillId="4" borderId="6" xfId="0" applyNumberFormat="1" applyFont="1" applyFill="1" applyBorder="1" applyAlignment="1">
      <alignment/>
    </xf>
    <xf numFmtId="166" fontId="4" fillId="4" borderId="6" xfId="0" applyNumberFormat="1" applyFont="1" applyFill="1" applyBorder="1" applyAlignment="1">
      <alignment/>
    </xf>
    <xf numFmtId="166" fontId="2" fillId="4" borderId="6" xfId="0" applyNumberFormat="1" applyFont="1" applyFill="1" applyBorder="1" applyAlignment="1">
      <alignment/>
    </xf>
    <xf numFmtId="166" fontId="4" fillId="4" borderId="6" xfId="0" applyNumberFormat="1" applyFont="1" applyFill="1" applyBorder="1" applyAlignment="1">
      <alignment/>
    </xf>
    <xf numFmtId="0" fontId="1" fillId="4" borderId="2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/>
    </xf>
    <xf numFmtId="165" fontId="9" fillId="4" borderId="4" xfId="0" applyNumberFormat="1" applyFont="1" applyFill="1" applyBorder="1" applyAlignment="1">
      <alignment/>
    </xf>
    <xf numFmtId="165" fontId="2" fillId="4" borderId="4" xfId="0" applyNumberFormat="1" applyFont="1" applyFill="1" applyBorder="1" applyAlignment="1">
      <alignment/>
    </xf>
    <xf numFmtId="165" fontId="8" fillId="4" borderId="4" xfId="0" applyNumberFormat="1" applyFont="1" applyFill="1" applyBorder="1" applyAlignment="1">
      <alignment/>
    </xf>
    <xf numFmtId="165" fontId="4" fillId="4" borderId="17" xfId="0" applyNumberFormat="1" applyFont="1" applyFill="1" applyBorder="1" applyAlignment="1">
      <alignment/>
    </xf>
    <xf numFmtId="165" fontId="4" fillId="4" borderId="12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166" fontId="8" fillId="3" borderId="7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166" fontId="9" fillId="4" borderId="6" xfId="0" applyNumberFormat="1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65" fontId="4" fillId="0" borderId="16" xfId="0" applyNumberFormat="1" applyFont="1" applyBorder="1" applyAlignment="1">
      <alignment/>
    </xf>
    <xf numFmtId="166" fontId="4" fillId="4" borderId="17" xfId="0" applyNumberFormat="1" applyFont="1" applyFill="1" applyBorder="1" applyAlignment="1">
      <alignment/>
    </xf>
    <xf numFmtId="166" fontId="4" fillId="4" borderId="19" xfId="0" applyNumberFormat="1" applyFont="1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52"/>
  <sheetViews>
    <sheetView tabSelected="1" workbookViewId="0" topLeftCell="A1">
      <selection activeCell="S10" sqref="S10"/>
    </sheetView>
  </sheetViews>
  <sheetFormatPr defaultColWidth="9.00390625" defaultRowHeight="12.75"/>
  <cols>
    <col min="1" max="1" width="27.875" style="65" customWidth="1"/>
    <col min="2" max="2" width="5.00390625" style="66" customWidth="1"/>
    <col min="3" max="3" width="8.375" style="67" customWidth="1"/>
    <col min="4" max="4" width="8.875" style="67" hidden="1" customWidth="1"/>
    <col min="5" max="5" width="8.625" style="67" customWidth="1"/>
    <col min="6" max="7" width="8.25390625" style="67" customWidth="1"/>
    <col min="8" max="8" width="8.75390625" style="67" hidden="1" customWidth="1"/>
    <col min="9" max="9" width="8.75390625" style="67" customWidth="1"/>
    <col min="10" max="10" width="8.25390625" style="4" customWidth="1"/>
    <col min="11" max="11" width="7.75390625" style="0" customWidth="1"/>
    <col min="13" max="13" width="8.125" style="0" customWidth="1"/>
    <col min="14" max="14" width="8.75390625" style="0" customWidth="1"/>
    <col min="16" max="16" width="8.125" style="0" customWidth="1"/>
  </cols>
  <sheetData>
    <row r="1" spans="1:9" ht="1.5" customHeight="1">
      <c r="A1" s="1"/>
      <c r="B1" s="2"/>
      <c r="C1" s="3"/>
      <c r="D1" s="3"/>
      <c r="E1" s="3"/>
      <c r="F1" s="3"/>
      <c r="G1" s="3"/>
      <c r="H1" s="3"/>
      <c r="I1" s="3"/>
    </row>
    <row r="2" spans="1:10" ht="12.75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.75" customHeight="1">
      <c r="A3" s="135" t="s">
        <v>87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9" ht="1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6" ht="14.25" customHeight="1" thickBot="1">
      <c r="A5" s="136"/>
      <c r="B5" s="138"/>
      <c r="C5" s="142" t="s">
        <v>1</v>
      </c>
      <c r="D5" s="143"/>
      <c r="E5" s="143"/>
      <c r="F5" s="144"/>
      <c r="G5" s="140" t="s">
        <v>84</v>
      </c>
      <c r="H5" s="141"/>
      <c r="I5" s="141"/>
      <c r="J5" s="141"/>
      <c r="K5" s="130" t="s">
        <v>83</v>
      </c>
      <c r="L5" s="131"/>
      <c r="M5" s="131"/>
      <c r="N5" s="132" t="s">
        <v>85</v>
      </c>
      <c r="O5" s="133"/>
      <c r="P5" s="134"/>
    </row>
    <row r="6" spans="1:16" s="8" customFormat="1" ht="50.25" customHeight="1" thickBot="1">
      <c r="A6" s="137"/>
      <c r="B6" s="139"/>
      <c r="C6" s="6" t="s">
        <v>2</v>
      </c>
      <c r="D6" s="7" t="s">
        <v>3</v>
      </c>
      <c r="E6" s="7" t="s">
        <v>88</v>
      </c>
      <c r="F6" s="110" t="s">
        <v>4</v>
      </c>
      <c r="G6" s="7" t="s">
        <v>5</v>
      </c>
      <c r="H6" s="7" t="s">
        <v>3</v>
      </c>
      <c r="I6" s="7" t="s">
        <v>88</v>
      </c>
      <c r="J6" s="81" t="s">
        <v>4</v>
      </c>
      <c r="K6" s="82" t="s">
        <v>5</v>
      </c>
      <c r="L6" s="7" t="s">
        <v>88</v>
      </c>
      <c r="M6" s="81" t="s">
        <v>4</v>
      </c>
      <c r="N6" s="82" t="s">
        <v>5</v>
      </c>
      <c r="O6" s="7" t="s">
        <v>88</v>
      </c>
      <c r="P6" s="104" t="s">
        <v>4</v>
      </c>
    </row>
    <row r="7" spans="1:16" s="13" customFormat="1" ht="12.75">
      <c r="A7" s="9" t="s">
        <v>6</v>
      </c>
      <c r="B7" s="10" t="s">
        <v>7</v>
      </c>
      <c r="C7" s="11">
        <f>C9+C13+C17+C22+C27+C28+C29+C23</f>
        <v>36116</v>
      </c>
      <c r="D7" s="68">
        <f>D9+D13+D17+D22+D27+D28+D29+D23</f>
        <v>0</v>
      </c>
      <c r="E7" s="11">
        <f>E9+E13+E17+E22+E27+E28+E29+E23</f>
        <v>35713.3</v>
      </c>
      <c r="F7" s="111">
        <f>E7/C7*100</f>
        <v>98.88498172555101</v>
      </c>
      <c r="G7" s="11">
        <f>G9+G13+G17+G22+G27+G28+G29+G23</f>
        <v>11227.900000000001</v>
      </c>
      <c r="H7" s="11">
        <f>H9+H13+H17+H22+H27+H28+H29+H23</f>
        <v>4263.1</v>
      </c>
      <c r="I7" s="11">
        <f>I9+I13+I17+I22+I27+I28+I29+I23</f>
        <v>11123.600000000002</v>
      </c>
      <c r="J7" s="90">
        <f>I7/G7*100</f>
        <v>99.07106404581445</v>
      </c>
      <c r="K7" s="11">
        <f>K9+K13+K17+K22+K27+K28+K29+K23</f>
        <v>3027.2000000000003</v>
      </c>
      <c r="L7" s="11">
        <f>L9+L13+L17+L22+L27+L28+L29+L23</f>
        <v>2949.6</v>
      </c>
      <c r="M7" s="90">
        <f>L7/K7*100</f>
        <v>97.43657505285411</v>
      </c>
      <c r="N7" s="11">
        <f>G7+K7</f>
        <v>14255.100000000002</v>
      </c>
      <c r="O7" s="11">
        <f>I7+L7</f>
        <v>14073.200000000003</v>
      </c>
      <c r="P7" s="105">
        <f>O7/N7*100</f>
        <v>98.72396545797645</v>
      </c>
    </row>
    <row r="8" spans="1:16" ht="12.75">
      <c r="A8" s="14" t="s">
        <v>8</v>
      </c>
      <c r="B8" s="15"/>
      <c r="C8" s="69"/>
      <c r="D8" s="69"/>
      <c r="E8" s="69"/>
      <c r="F8" s="112"/>
      <c r="G8" s="69"/>
      <c r="H8" s="69"/>
      <c r="I8" s="70"/>
      <c r="J8" s="90"/>
      <c r="K8" s="69"/>
      <c r="L8" s="70"/>
      <c r="M8" s="118"/>
      <c r="N8" s="16"/>
      <c r="O8" s="16"/>
      <c r="P8" s="106"/>
    </row>
    <row r="9" spans="1:16" s="13" customFormat="1" ht="21.75" customHeight="1">
      <c r="A9" s="18" t="s">
        <v>9</v>
      </c>
      <c r="B9" s="19" t="s">
        <v>10</v>
      </c>
      <c r="C9" s="20">
        <v>1106.7</v>
      </c>
      <c r="D9" s="20"/>
      <c r="E9" s="20">
        <v>1073.1</v>
      </c>
      <c r="F9" s="111">
        <f aca="true" t="shared" si="0" ref="F9:F39">E9/C9*100</f>
        <v>96.9639468690702</v>
      </c>
      <c r="G9" s="21">
        <v>4195.8</v>
      </c>
      <c r="H9" s="21">
        <v>4263.1</v>
      </c>
      <c r="I9" s="21">
        <v>4184</v>
      </c>
      <c r="J9" s="92">
        <f>I9/G9*100</f>
        <v>99.71876638543304</v>
      </c>
      <c r="K9" s="21">
        <v>484.9</v>
      </c>
      <c r="L9" s="21">
        <v>483.6</v>
      </c>
      <c r="M9" s="95">
        <f>L9/K9*100</f>
        <v>99.7319034852547</v>
      </c>
      <c r="N9" s="11">
        <f>G9+K9</f>
        <v>4680.7</v>
      </c>
      <c r="O9" s="11">
        <f>I9+L9</f>
        <v>4667.6</v>
      </c>
      <c r="P9" s="105">
        <f>O9/N9*100</f>
        <v>99.72012733138207</v>
      </c>
    </row>
    <row r="10" spans="1:16" ht="12.75">
      <c r="A10" s="14" t="s">
        <v>11</v>
      </c>
      <c r="B10" s="15"/>
      <c r="C10" s="16">
        <v>816.4</v>
      </c>
      <c r="D10" s="16"/>
      <c r="E10" s="23">
        <v>785.9</v>
      </c>
      <c r="F10" s="113">
        <f t="shared" si="0"/>
        <v>96.2640862322391</v>
      </c>
      <c r="G10" s="23">
        <v>3147.2</v>
      </c>
      <c r="H10" s="16"/>
      <c r="I10" s="25">
        <v>3138.8</v>
      </c>
      <c r="J10" s="92">
        <f>I10/G10*100</f>
        <v>99.73309608540927</v>
      </c>
      <c r="K10" s="23">
        <v>372.4</v>
      </c>
      <c r="L10" s="25">
        <v>372.4</v>
      </c>
      <c r="M10" s="95">
        <f>L10/K10*100</f>
        <v>100</v>
      </c>
      <c r="N10" s="24">
        <f>G10+K10</f>
        <v>3519.6</v>
      </c>
      <c r="O10" s="24">
        <f>I10+L10</f>
        <v>3511.2000000000003</v>
      </c>
      <c r="P10" s="105">
        <f>O10/N10*100</f>
        <v>99.76133651551314</v>
      </c>
    </row>
    <row r="11" spans="1:16" ht="12.75">
      <c r="A11" s="14" t="s">
        <v>12</v>
      </c>
      <c r="B11" s="15"/>
      <c r="C11" s="16">
        <v>235.7</v>
      </c>
      <c r="D11" s="16"/>
      <c r="E11" s="23">
        <v>232.6</v>
      </c>
      <c r="F11" s="113">
        <f t="shared" si="0"/>
        <v>98.68476877386509</v>
      </c>
      <c r="G11" s="16">
        <v>932.9</v>
      </c>
      <c r="H11" s="16"/>
      <c r="I11" s="25">
        <v>929.6</v>
      </c>
      <c r="J11" s="92">
        <f>I11/G11*100</f>
        <v>99.64626433701362</v>
      </c>
      <c r="K11" s="16">
        <v>112.5</v>
      </c>
      <c r="L11" s="25">
        <v>111.2</v>
      </c>
      <c r="M11" s="95">
        <f>L11/K11*100</f>
        <v>98.84444444444445</v>
      </c>
      <c r="N11" s="24">
        <f>G11+K11</f>
        <v>1045.4</v>
      </c>
      <c r="O11" s="24">
        <f>I11+L11</f>
        <v>1040.8</v>
      </c>
      <c r="P11" s="105">
        <f>O11/N11*100</f>
        <v>99.55997704228045</v>
      </c>
    </row>
    <row r="12" spans="1:16" ht="12.75">
      <c r="A12" s="14" t="s">
        <v>13</v>
      </c>
      <c r="B12" s="15"/>
      <c r="C12" s="23">
        <f>C9-C10-C11</f>
        <v>54.60000000000008</v>
      </c>
      <c r="D12" s="23">
        <f>D9-D10-D11</f>
        <v>0</v>
      </c>
      <c r="E12" s="23">
        <f>E9-E10-E11</f>
        <v>54.59999999999994</v>
      </c>
      <c r="F12" s="113">
        <f t="shared" si="0"/>
        <v>99.99999999999974</v>
      </c>
      <c r="G12" s="23">
        <f>G9-G10-G11</f>
        <v>115.70000000000039</v>
      </c>
      <c r="H12" s="23">
        <f>H9-H10-H11</f>
        <v>4263.1</v>
      </c>
      <c r="I12" s="23">
        <f>I9-I10-I11</f>
        <v>115.5999999999998</v>
      </c>
      <c r="J12" s="92">
        <f>I12/G12*100</f>
        <v>99.91356957649042</v>
      </c>
      <c r="K12" s="23">
        <f>K9-K10-K11</f>
        <v>0</v>
      </c>
      <c r="L12" s="23">
        <f>L9-L10-L11</f>
        <v>0</v>
      </c>
      <c r="M12" s="96" t="e">
        <f>L12/K12*100</f>
        <v>#DIV/0!</v>
      </c>
      <c r="N12" s="24">
        <f>G12+K12</f>
        <v>115.70000000000039</v>
      </c>
      <c r="O12" s="24">
        <f>I12+L12</f>
        <v>115.5999999999998</v>
      </c>
      <c r="P12" s="105">
        <f>O12/N12*100</f>
        <v>99.91356957649042</v>
      </c>
    </row>
    <row r="13" spans="1:16" s="13" customFormat="1" ht="54.75" customHeight="1">
      <c r="A13" s="18" t="s">
        <v>14</v>
      </c>
      <c r="B13" s="19" t="s">
        <v>15</v>
      </c>
      <c r="C13" s="21">
        <v>732.3</v>
      </c>
      <c r="D13" s="21"/>
      <c r="E13" s="21">
        <v>730.6</v>
      </c>
      <c r="F13" s="111">
        <f t="shared" si="0"/>
        <v>99.76785470435615</v>
      </c>
      <c r="G13" s="69"/>
      <c r="H13" s="69"/>
      <c r="I13" s="70"/>
      <c r="J13" s="91"/>
      <c r="K13" s="69"/>
      <c r="L13" s="70"/>
      <c r="M13" s="121"/>
      <c r="N13" s="20"/>
      <c r="O13" s="20"/>
      <c r="P13" s="122"/>
    </row>
    <row r="14" spans="1:16" s="13" customFormat="1" ht="14.25" customHeight="1">
      <c r="A14" s="14" t="s">
        <v>11</v>
      </c>
      <c r="B14" s="19"/>
      <c r="C14" s="23">
        <v>408.5</v>
      </c>
      <c r="D14" s="23"/>
      <c r="E14" s="23">
        <v>408.5</v>
      </c>
      <c r="F14" s="113">
        <f t="shared" si="0"/>
        <v>100</v>
      </c>
      <c r="G14" s="69"/>
      <c r="H14" s="69"/>
      <c r="I14" s="70"/>
      <c r="J14" s="91"/>
      <c r="K14" s="69"/>
      <c r="L14" s="70"/>
      <c r="M14" s="121"/>
      <c r="N14" s="20"/>
      <c r="O14" s="20"/>
      <c r="P14" s="122"/>
    </row>
    <row r="15" spans="1:16" s="13" customFormat="1" ht="14.25" customHeight="1">
      <c r="A15" s="14" t="s">
        <v>12</v>
      </c>
      <c r="B15" s="19"/>
      <c r="C15" s="23">
        <v>111.9</v>
      </c>
      <c r="D15" s="23"/>
      <c r="E15" s="23">
        <v>111.9</v>
      </c>
      <c r="F15" s="113">
        <f t="shared" si="0"/>
        <v>100</v>
      </c>
      <c r="G15" s="69"/>
      <c r="H15" s="69"/>
      <c r="I15" s="70"/>
      <c r="J15" s="91"/>
      <c r="K15" s="69"/>
      <c r="L15" s="70"/>
      <c r="M15" s="121"/>
      <c r="N15" s="20"/>
      <c r="O15" s="20"/>
      <c r="P15" s="122"/>
    </row>
    <row r="16" spans="1:16" s="13" customFormat="1" ht="14.25" customHeight="1">
      <c r="A16" s="14" t="s">
        <v>13</v>
      </c>
      <c r="B16" s="19"/>
      <c r="C16" s="23">
        <f>C13-C14-C15</f>
        <v>211.89999999999995</v>
      </c>
      <c r="D16" s="23">
        <f>D13-D14-D15</f>
        <v>0</v>
      </c>
      <c r="E16" s="23">
        <f>E13-E14-E15</f>
        <v>210.20000000000002</v>
      </c>
      <c r="F16" s="113">
        <f t="shared" si="0"/>
        <v>99.1977347805569</v>
      </c>
      <c r="G16" s="69"/>
      <c r="H16" s="69"/>
      <c r="I16" s="69"/>
      <c r="J16" s="91"/>
      <c r="K16" s="69"/>
      <c r="L16" s="69"/>
      <c r="M16" s="121"/>
      <c r="N16" s="20"/>
      <c r="O16" s="20"/>
      <c r="P16" s="122"/>
    </row>
    <row r="17" spans="1:16" s="13" customFormat="1" ht="42" customHeight="1">
      <c r="A17" s="18" t="s">
        <v>16</v>
      </c>
      <c r="B17" s="19" t="s">
        <v>17</v>
      </c>
      <c r="C17" s="21">
        <v>20853</v>
      </c>
      <c r="D17" s="20"/>
      <c r="E17" s="20">
        <v>20721.9</v>
      </c>
      <c r="F17" s="111">
        <f t="shared" si="0"/>
        <v>99.37131348007482</v>
      </c>
      <c r="G17" s="21">
        <v>6713.2</v>
      </c>
      <c r="H17" s="20"/>
      <c r="I17" s="22">
        <v>6626.7</v>
      </c>
      <c r="J17" s="90">
        <f>I17/G17*100</f>
        <v>98.71149377346124</v>
      </c>
      <c r="K17" s="21">
        <v>2331</v>
      </c>
      <c r="L17" s="22">
        <v>2264.4</v>
      </c>
      <c r="M17" s="95">
        <f>L17/K17*100</f>
        <v>97.14285714285714</v>
      </c>
      <c r="N17" s="11">
        <f>G17+K17</f>
        <v>9044.2</v>
      </c>
      <c r="O17" s="11">
        <f>I17+L17</f>
        <v>8891.1</v>
      </c>
      <c r="P17" s="105">
        <f>O17/N17*100</f>
        <v>98.30720240596182</v>
      </c>
    </row>
    <row r="18" spans="1:16" ht="12.75">
      <c r="A18" s="14" t="s">
        <v>18</v>
      </c>
      <c r="B18" s="15"/>
      <c r="C18" s="16">
        <v>13317</v>
      </c>
      <c r="D18" s="16"/>
      <c r="E18" s="23">
        <v>13315.8</v>
      </c>
      <c r="F18" s="113">
        <f t="shared" si="0"/>
        <v>99.9909889614778</v>
      </c>
      <c r="G18" s="23">
        <v>4505.7</v>
      </c>
      <c r="H18" s="16"/>
      <c r="I18" s="25">
        <v>4472.8</v>
      </c>
      <c r="J18" s="92">
        <f>I18/G18*100</f>
        <v>99.26981379141976</v>
      </c>
      <c r="K18" s="23">
        <v>1400.7</v>
      </c>
      <c r="L18" s="25">
        <v>1397.9</v>
      </c>
      <c r="M18" s="96">
        <f>L18/K18*100</f>
        <v>99.80009995002499</v>
      </c>
      <c r="N18" s="24">
        <f>G18+K18</f>
        <v>5906.4</v>
      </c>
      <c r="O18" s="24">
        <f>I18+L18</f>
        <v>5870.700000000001</v>
      </c>
      <c r="P18" s="105">
        <f>O18/N18*100</f>
        <v>99.39557090613573</v>
      </c>
    </row>
    <row r="19" spans="1:16" ht="12.75">
      <c r="A19" s="14" t="s">
        <v>19</v>
      </c>
      <c r="B19" s="15"/>
      <c r="C19" s="16">
        <v>4025.5</v>
      </c>
      <c r="D19" s="16"/>
      <c r="E19" s="23">
        <v>4025</v>
      </c>
      <c r="F19" s="113">
        <f t="shared" si="0"/>
        <v>99.98757918271022</v>
      </c>
      <c r="G19" s="23">
        <v>1327.8</v>
      </c>
      <c r="H19" s="16"/>
      <c r="I19" s="25">
        <v>1303.3</v>
      </c>
      <c r="J19" s="92">
        <f>I19/G19*100</f>
        <v>98.15484259677663</v>
      </c>
      <c r="K19" s="23">
        <v>423.1</v>
      </c>
      <c r="L19" s="25">
        <v>412.9</v>
      </c>
      <c r="M19" s="96">
        <f>L19/K19*100</f>
        <v>97.58922240605057</v>
      </c>
      <c r="N19" s="24">
        <f>G19+K19</f>
        <v>1750.9</v>
      </c>
      <c r="O19" s="24">
        <f>I19+L19</f>
        <v>1716.1999999999998</v>
      </c>
      <c r="P19" s="105">
        <f>O19/N19*100</f>
        <v>98.01816208806898</v>
      </c>
    </row>
    <row r="20" spans="1:16" ht="12.75">
      <c r="A20" s="14" t="s">
        <v>20</v>
      </c>
      <c r="B20" s="15"/>
      <c r="C20" s="16">
        <v>1789</v>
      </c>
      <c r="D20" s="16"/>
      <c r="E20" s="16">
        <v>1668.2</v>
      </c>
      <c r="F20" s="113">
        <f t="shared" si="0"/>
        <v>93.24762437115707</v>
      </c>
      <c r="G20" s="16">
        <v>83.4</v>
      </c>
      <c r="H20" s="16"/>
      <c r="I20" s="25">
        <v>81.2</v>
      </c>
      <c r="J20" s="92">
        <f>I20/G20*100</f>
        <v>97.3621103117506</v>
      </c>
      <c r="K20" s="16">
        <v>168.3</v>
      </c>
      <c r="L20" s="25">
        <v>166.5</v>
      </c>
      <c r="M20" s="96">
        <f>L20/K20*100</f>
        <v>98.93048128342245</v>
      </c>
      <c r="N20" s="24">
        <f>G20+K20</f>
        <v>251.70000000000002</v>
      </c>
      <c r="O20" s="24">
        <f>I20+L20</f>
        <v>247.7</v>
      </c>
      <c r="P20" s="105">
        <f>O20/N20*100</f>
        <v>98.41080651569327</v>
      </c>
    </row>
    <row r="21" spans="1:16" ht="12.75" customHeight="1">
      <c r="A21" s="14" t="s">
        <v>13</v>
      </c>
      <c r="B21" s="15"/>
      <c r="C21" s="16">
        <f>C17-C18-C19-C20</f>
        <v>1721.5</v>
      </c>
      <c r="D21" s="16">
        <f>D17-D18-D19-D20</f>
        <v>0</v>
      </c>
      <c r="E21" s="16">
        <f>E17-E18-E19-E20</f>
        <v>1712.9000000000021</v>
      </c>
      <c r="F21" s="113">
        <f t="shared" si="0"/>
        <v>99.50043566656997</v>
      </c>
      <c r="G21" s="16">
        <f>G17-G18-G19-G20</f>
        <v>796.3000000000001</v>
      </c>
      <c r="H21" s="16">
        <f>H17-H18-H19-H20</f>
        <v>0</v>
      </c>
      <c r="I21" s="16">
        <f>I17-I18-I19-I20</f>
        <v>769.3999999999996</v>
      </c>
      <c r="J21" s="92">
        <f>I21/G21*100</f>
        <v>96.62187617732005</v>
      </c>
      <c r="K21" s="16">
        <f>K17-K18-K19-K20</f>
        <v>338.8999999999999</v>
      </c>
      <c r="L21" s="16">
        <f>L17-L18-L19-L20</f>
        <v>287.1</v>
      </c>
      <c r="M21" s="96">
        <f>L21/K21*100</f>
        <v>84.71525523753323</v>
      </c>
      <c r="N21" s="24">
        <f>G21+K21</f>
        <v>1135.2</v>
      </c>
      <c r="O21" s="24">
        <f>I21+L21</f>
        <v>1056.4999999999995</v>
      </c>
      <c r="P21" s="105">
        <f>O21/N21*100</f>
        <v>93.06730091613808</v>
      </c>
    </row>
    <row r="22" spans="1:16" ht="12.75" customHeight="1">
      <c r="A22" s="18" t="s">
        <v>21</v>
      </c>
      <c r="B22" s="26" t="s">
        <v>22</v>
      </c>
      <c r="C22" s="21">
        <v>6.4</v>
      </c>
      <c r="D22" s="21"/>
      <c r="E22" s="21">
        <v>6.4</v>
      </c>
      <c r="F22" s="113">
        <f t="shared" si="0"/>
        <v>100</v>
      </c>
      <c r="G22" s="69"/>
      <c r="H22" s="69"/>
      <c r="I22" s="70"/>
      <c r="J22" s="93"/>
      <c r="K22" s="16"/>
      <c r="L22" s="17"/>
      <c r="M22" s="119"/>
      <c r="N22" s="16"/>
      <c r="O22" s="16"/>
      <c r="P22" s="106"/>
    </row>
    <row r="23" spans="1:16" ht="12.75" customHeight="1">
      <c r="A23" s="18" t="s">
        <v>23</v>
      </c>
      <c r="B23" s="26" t="s">
        <v>24</v>
      </c>
      <c r="C23" s="21">
        <v>480.1</v>
      </c>
      <c r="D23" s="21"/>
      <c r="E23" s="21">
        <v>480.1</v>
      </c>
      <c r="F23" s="111">
        <f t="shared" si="0"/>
        <v>100</v>
      </c>
      <c r="G23" s="69"/>
      <c r="H23" s="69"/>
      <c r="I23" s="70"/>
      <c r="J23" s="93"/>
      <c r="K23" s="69"/>
      <c r="L23" s="70"/>
      <c r="M23" s="119"/>
      <c r="N23" s="16"/>
      <c r="O23" s="16"/>
      <c r="P23" s="106"/>
    </row>
    <row r="24" spans="1:16" ht="12.75" customHeight="1">
      <c r="A24" s="14" t="s">
        <v>18</v>
      </c>
      <c r="B24" s="26"/>
      <c r="C24" s="23">
        <v>360.7</v>
      </c>
      <c r="D24" s="23"/>
      <c r="E24" s="23">
        <v>360.7</v>
      </c>
      <c r="F24" s="113">
        <f t="shared" si="0"/>
        <v>100</v>
      </c>
      <c r="G24" s="69"/>
      <c r="H24" s="69"/>
      <c r="I24" s="70"/>
      <c r="J24" s="93"/>
      <c r="K24" s="69"/>
      <c r="L24" s="70"/>
      <c r="M24" s="119"/>
      <c r="N24" s="16"/>
      <c r="O24" s="16"/>
      <c r="P24" s="106"/>
    </row>
    <row r="25" spans="1:16" ht="12.75" customHeight="1">
      <c r="A25" s="14" t="s">
        <v>19</v>
      </c>
      <c r="B25" s="26"/>
      <c r="C25" s="23">
        <v>108.9</v>
      </c>
      <c r="D25" s="23"/>
      <c r="E25" s="23">
        <v>108.9</v>
      </c>
      <c r="F25" s="113">
        <f t="shared" si="0"/>
        <v>100</v>
      </c>
      <c r="G25" s="69"/>
      <c r="H25" s="69"/>
      <c r="I25" s="70"/>
      <c r="J25" s="93"/>
      <c r="K25" s="69"/>
      <c r="L25" s="70"/>
      <c r="M25" s="119"/>
      <c r="N25" s="16"/>
      <c r="O25" s="16"/>
      <c r="P25" s="106"/>
    </row>
    <row r="26" spans="1:16" ht="12.75" customHeight="1">
      <c r="A26" s="14" t="s">
        <v>13</v>
      </c>
      <c r="B26" s="26"/>
      <c r="C26" s="23">
        <f>C23-C24-C25</f>
        <v>10.500000000000028</v>
      </c>
      <c r="D26" s="23"/>
      <c r="E26" s="23">
        <f>E23-E24-E25</f>
        <v>10.500000000000028</v>
      </c>
      <c r="F26" s="113">
        <f t="shared" si="0"/>
        <v>100</v>
      </c>
      <c r="G26" s="69"/>
      <c r="H26" s="69"/>
      <c r="I26" s="70"/>
      <c r="J26" s="93"/>
      <c r="K26" s="69"/>
      <c r="L26" s="70"/>
      <c r="M26" s="119"/>
      <c r="N26" s="16"/>
      <c r="O26" s="16"/>
      <c r="P26" s="106"/>
    </row>
    <row r="27" spans="1:16" s="13" customFormat="1" ht="21.75" customHeight="1">
      <c r="A27" s="18" t="s">
        <v>82</v>
      </c>
      <c r="B27" s="26" t="s">
        <v>25</v>
      </c>
      <c r="C27" s="21">
        <v>200</v>
      </c>
      <c r="D27" s="20"/>
      <c r="E27" s="21">
        <v>200</v>
      </c>
      <c r="F27" s="113">
        <f t="shared" si="0"/>
        <v>100</v>
      </c>
      <c r="G27" s="21">
        <v>70.7</v>
      </c>
      <c r="H27" s="20"/>
      <c r="I27" s="27">
        <v>70.7</v>
      </c>
      <c r="J27" s="90">
        <f aca="true" t="shared" si="1" ref="J27:J35">I27/G27*100</f>
        <v>100</v>
      </c>
      <c r="K27" s="21">
        <v>51.9</v>
      </c>
      <c r="L27" s="27">
        <v>51.9</v>
      </c>
      <c r="M27" s="95">
        <f aca="true" t="shared" si="2" ref="M27:M35">L27/K27*100</f>
        <v>100</v>
      </c>
      <c r="N27" s="11">
        <f aca="true" t="shared" si="3" ref="N27:N35">G27+K27</f>
        <v>122.6</v>
      </c>
      <c r="O27" s="11">
        <f aca="true" t="shared" si="4" ref="O27:O35">I27+L27</f>
        <v>122.6</v>
      </c>
      <c r="P27" s="105">
        <f aca="true" t="shared" si="5" ref="P27:P35">O27/N27*100</f>
        <v>100</v>
      </c>
    </row>
    <row r="28" spans="1:16" s="13" customFormat="1" ht="17.25" customHeight="1">
      <c r="A28" s="18" t="s">
        <v>26</v>
      </c>
      <c r="B28" s="19" t="s">
        <v>27</v>
      </c>
      <c r="C28" s="21">
        <v>4.4</v>
      </c>
      <c r="D28" s="20"/>
      <c r="E28" s="21">
        <v>0</v>
      </c>
      <c r="F28" s="113">
        <f t="shared" si="0"/>
        <v>0</v>
      </c>
      <c r="G28" s="21">
        <v>4.6</v>
      </c>
      <c r="H28" s="20"/>
      <c r="I28" s="27">
        <v>0</v>
      </c>
      <c r="J28" s="90">
        <f t="shared" si="1"/>
        <v>0</v>
      </c>
      <c r="K28" s="21">
        <v>0</v>
      </c>
      <c r="L28" s="27">
        <v>0</v>
      </c>
      <c r="M28" s="95" t="e">
        <f t="shared" si="2"/>
        <v>#DIV/0!</v>
      </c>
      <c r="N28" s="11">
        <f t="shared" si="3"/>
        <v>4.6</v>
      </c>
      <c r="O28" s="11">
        <f t="shared" si="4"/>
        <v>0</v>
      </c>
      <c r="P28" s="105">
        <f t="shared" si="5"/>
        <v>0</v>
      </c>
    </row>
    <row r="29" spans="1:16" s="13" customFormat="1" ht="15" customHeight="1">
      <c r="A29" s="18" t="s">
        <v>28</v>
      </c>
      <c r="B29" s="19" t="s">
        <v>29</v>
      </c>
      <c r="C29" s="21">
        <v>12733.1</v>
      </c>
      <c r="D29" s="20"/>
      <c r="E29" s="21">
        <v>12501.2</v>
      </c>
      <c r="F29" s="111">
        <f t="shared" si="0"/>
        <v>98.17876243805516</v>
      </c>
      <c r="G29" s="21">
        <v>243.6</v>
      </c>
      <c r="H29" s="21"/>
      <c r="I29" s="22">
        <v>242.2</v>
      </c>
      <c r="J29" s="90">
        <f t="shared" si="1"/>
        <v>99.42528735632183</v>
      </c>
      <c r="K29" s="21">
        <v>159.4</v>
      </c>
      <c r="L29" s="22">
        <v>149.7</v>
      </c>
      <c r="M29" s="95">
        <f t="shared" si="2"/>
        <v>93.9146800501882</v>
      </c>
      <c r="N29" s="11">
        <f t="shared" si="3"/>
        <v>403</v>
      </c>
      <c r="O29" s="11">
        <f t="shared" si="4"/>
        <v>391.9</v>
      </c>
      <c r="P29" s="105">
        <f t="shared" si="5"/>
        <v>97.24565756823822</v>
      </c>
    </row>
    <row r="30" spans="1:16" s="13" customFormat="1" ht="17.25" customHeight="1">
      <c r="A30" s="18" t="s">
        <v>30</v>
      </c>
      <c r="B30" s="19" t="s">
        <v>31</v>
      </c>
      <c r="C30" s="20">
        <v>624.8</v>
      </c>
      <c r="D30" s="20"/>
      <c r="E30" s="20">
        <v>624.8</v>
      </c>
      <c r="F30" s="111">
        <f t="shared" si="0"/>
        <v>100</v>
      </c>
      <c r="G30" s="21">
        <v>624.8</v>
      </c>
      <c r="H30" s="20"/>
      <c r="I30" s="22">
        <v>624.8</v>
      </c>
      <c r="J30" s="90">
        <f t="shared" si="1"/>
        <v>100</v>
      </c>
      <c r="K30" s="72"/>
      <c r="L30" s="80"/>
      <c r="M30" s="95" t="e">
        <f t="shared" si="2"/>
        <v>#DIV/0!</v>
      </c>
      <c r="N30" s="11">
        <f t="shared" si="3"/>
        <v>624.8</v>
      </c>
      <c r="O30" s="11">
        <f t="shared" si="4"/>
        <v>624.8</v>
      </c>
      <c r="P30" s="105">
        <f t="shared" si="5"/>
        <v>100</v>
      </c>
    </row>
    <row r="31" spans="1:16" s="13" customFormat="1" ht="25.5" customHeight="1">
      <c r="A31" s="18" t="s">
        <v>32</v>
      </c>
      <c r="B31" s="19" t="s">
        <v>33</v>
      </c>
      <c r="C31" s="21">
        <v>911.1</v>
      </c>
      <c r="D31" s="20"/>
      <c r="E31" s="21">
        <v>911.1</v>
      </c>
      <c r="F31" s="111">
        <f t="shared" si="0"/>
        <v>100</v>
      </c>
      <c r="G31" s="21">
        <v>3718.5</v>
      </c>
      <c r="H31" s="20"/>
      <c r="I31" s="22">
        <v>3706</v>
      </c>
      <c r="J31" s="90">
        <f t="shared" si="1"/>
        <v>99.66384294742504</v>
      </c>
      <c r="K31" s="21">
        <v>33.2</v>
      </c>
      <c r="L31" s="22">
        <v>33.2</v>
      </c>
      <c r="M31" s="95">
        <f t="shared" si="2"/>
        <v>100</v>
      </c>
      <c r="N31" s="11">
        <f t="shared" si="3"/>
        <v>3751.7</v>
      </c>
      <c r="O31" s="11">
        <f t="shared" si="4"/>
        <v>3739.2</v>
      </c>
      <c r="P31" s="105">
        <f t="shared" si="5"/>
        <v>99.6668177093051</v>
      </c>
    </row>
    <row r="32" spans="1:16" s="13" customFormat="1" ht="22.5">
      <c r="A32" s="18" t="s">
        <v>34</v>
      </c>
      <c r="B32" s="19" t="s">
        <v>35</v>
      </c>
      <c r="C32" s="21">
        <v>27849.6</v>
      </c>
      <c r="D32" s="20"/>
      <c r="E32" s="21">
        <v>25042.1</v>
      </c>
      <c r="F32" s="111">
        <f t="shared" si="0"/>
        <v>89.91906526485121</v>
      </c>
      <c r="G32" s="21">
        <v>3749.4</v>
      </c>
      <c r="H32" s="20"/>
      <c r="I32" s="22">
        <v>2805.6</v>
      </c>
      <c r="J32" s="90">
        <f t="shared" si="1"/>
        <v>74.8279724755961</v>
      </c>
      <c r="K32" s="21">
        <v>4832.2</v>
      </c>
      <c r="L32" s="22">
        <v>3437.8</v>
      </c>
      <c r="M32" s="95">
        <f t="shared" si="2"/>
        <v>71.14357849426763</v>
      </c>
      <c r="N32" s="11">
        <f t="shared" si="3"/>
        <v>8581.6</v>
      </c>
      <c r="O32" s="11">
        <f t="shared" si="4"/>
        <v>6243.4</v>
      </c>
      <c r="P32" s="105">
        <f t="shared" si="5"/>
        <v>72.7533327118486</v>
      </c>
    </row>
    <row r="33" spans="1:16" s="13" customFormat="1" ht="17.25" customHeight="1">
      <c r="A33" s="18" t="s">
        <v>36</v>
      </c>
      <c r="B33" s="19" t="s">
        <v>37</v>
      </c>
      <c r="C33" s="21">
        <v>31996</v>
      </c>
      <c r="D33" s="20"/>
      <c r="E33" s="21">
        <v>31996</v>
      </c>
      <c r="F33" s="111">
        <f t="shared" si="0"/>
        <v>100</v>
      </c>
      <c r="G33" s="21">
        <v>2843.9</v>
      </c>
      <c r="H33" s="20"/>
      <c r="I33" s="22">
        <v>1430.5</v>
      </c>
      <c r="J33" s="90">
        <f t="shared" si="1"/>
        <v>50.300643482541574</v>
      </c>
      <c r="K33" s="21">
        <v>37608.3</v>
      </c>
      <c r="L33" s="22">
        <v>9036</v>
      </c>
      <c r="M33" s="95">
        <f t="shared" si="2"/>
        <v>24.02661114700744</v>
      </c>
      <c r="N33" s="11">
        <f t="shared" si="3"/>
        <v>40452.200000000004</v>
      </c>
      <c r="O33" s="11">
        <f t="shared" si="4"/>
        <v>10466.5</v>
      </c>
      <c r="P33" s="105">
        <f t="shared" si="5"/>
        <v>25.87374728692135</v>
      </c>
    </row>
    <row r="34" spans="1:16" s="13" customFormat="1" ht="17.25" customHeight="1">
      <c r="A34" s="18" t="s">
        <v>38</v>
      </c>
      <c r="B34" s="19" t="s">
        <v>39</v>
      </c>
      <c r="C34" s="21">
        <v>0</v>
      </c>
      <c r="D34" s="21"/>
      <c r="E34" s="21">
        <v>0</v>
      </c>
      <c r="F34" s="111" t="e">
        <f t="shared" si="0"/>
        <v>#DIV/0!</v>
      </c>
      <c r="G34" s="31">
        <v>0</v>
      </c>
      <c r="H34" s="32"/>
      <c r="I34" s="47">
        <v>0</v>
      </c>
      <c r="J34" s="90" t="e">
        <f t="shared" si="1"/>
        <v>#DIV/0!</v>
      </c>
      <c r="K34" s="72"/>
      <c r="L34" s="80"/>
      <c r="M34" s="95" t="e">
        <f t="shared" si="2"/>
        <v>#DIV/0!</v>
      </c>
      <c r="N34" s="11">
        <f t="shared" si="3"/>
        <v>0</v>
      </c>
      <c r="O34" s="11">
        <f t="shared" si="4"/>
        <v>0</v>
      </c>
      <c r="P34" s="105" t="e">
        <f t="shared" si="5"/>
        <v>#DIV/0!</v>
      </c>
    </row>
    <row r="35" spans="1:16" s="13" customFormat="1" ht="16.5" customHeight="1">
      <c r="A35" s="18" t="s">
        <v>40</v>
      </c>
      <c r="B35" s="19" t="s">
        <v>41</v>
      </c>
      <c r="C35" s="21">
        <v>148523.6</v>
      </c>
      <c r="D35" s="72">
        <f>D41+D46+D67+D64+D61</f>
        <v>0</v>
      </c>
      <c r="E35" s="21">
        <v>148095.8</v>
      </c>
      <c r="F35" s="111">
        <f t="shared" si="0"/>
        <v>99.71196496718365</v>
      </c>
      <c r="G35" s="72"/>
      <c r="H35" s="72"/>
      <c r="I35" s="72"/>
      <c r="J35" s="90" t="e">
        <f t="shared" si="1"/>
        <v>#DIV/0!</v>
      </c>
      <c r="K35" s="72"/>
      <c r="L35" s="72"/>
      <c r="M35" s="95" t="e">
        <f t="shared" si="2"/>
        <v>#DIV/0!</v>
      </c>
      <c r="N35" s="11">
        <f t="shared" si="3"/>
        <v>0</v>
      </c>
      <c r="O35" s="11">
        <f t="shared" si="4"/>
        <v>0</v>
      </c>
      <c r="P35" s="105" t="e">
        <f t="shared" si="5"/>
        <v>#DIV/0!</v>
      </c>
    </row>
    <row r="36" spans="1:16" ht="12.75">
      <c r="A36" s="14" t="s">
        <v>42</v>
      </c>
      <c r="B36" s="15"/>
      <c r="C36" s="23">
        <f aca="true" t="shared" si="6" ref="C36:E37">C42+C47+C68</f>
        <v>86750.90000000001</v>
      </c>
      <c r="D36" s="23">
        <f t="shared" si="6"/>
        <v>0</v>
      </c>
      <c r="E36" s="23">
        <f t="shared" si="6"/>
        <v>86676.3</v>
      </c>
      <c r="F36" s="113">
        <f t="shared" si="0"/>
        <v>99.91400665583873</v>
      </c>
      <c r="G36" s="69"/>
      <c r="H36" s="69"/>
      <c r="I36" s="70"/>
      <c r="J36" s="91"/>
      <c r="K36" s="69"/>
      <c r="L36" s="70"/>
      <c r="M36" s="119"/>
      <c r="N36" s="16"/>
      <c r="O36" s="16"/>
      <c r="P36" s="106"/>
    </row>
    <row r="37" spans="1:16" ht="12.75">
      <c r="A37" s="14" t="s">
        <v>43</v>
      </c>
      <c r="B37" s="15"/>
      <c r="C37" s="23">
        <f t="shared" si="6"/>
        <v>28316.499999999996</v>
      </c>
      <c r="D37" s="23">
        <f t="shared" si="6"/>
        <v>0</v>
      </c>
      <c r="E37" s="23">
        <f t="shared" si="6"/>
        <v>28285.6</v>
      </c>
      <c r="F37" s="113">
        <f t="shared" si="0"/>
        <v>99.89087634418097</v>
      </c>
      <c r="G37" s="69"/>
      <c r="H37" s="69"/>
      <c r="I37" s="70"/>
      <c r="J37" s="91"/>
      <c r="K37" s="69"/>
      <c r="L37" s="70"/>
      <c r="M37" s="119"/>
      <c r="N37" s="16"/>
      <c r="O37" s="16"/>
      <c r="P37" s="106"/>
    </row>
    <row r="38" spans="1:16" ht="12.75">
      <c r="A38" s="14" t="s">
        <v>20</v>
      </c>
      <c r="B38" s="15"/>
      <c r="C38" s="23">
        <f>C44+C49+C70</f>
        <v>8597.5</v>
      </c>
      <c r="D38" s="23">
        <f>D44+D49+D70+D65</f>
        <v>0</v>
      </c>
      <c r="E38" s="23">
        <f>E44+E49+E70</f>
        <v>8566.3</v>
      </c>
      <c r="F38" s="113">
        <f t="shared" si="0"/>
        <v>99.63710380924687</v>
      </c>
      <c r="G38" s="69"/>
      <c r="H38" s="69"/>
      <c r="I38" s="70"/>
      <c r="J38" s="91"/>
      <c r="K38" s="69"/>
      <c r="L38" s="70"/>
      <c r="M38" s="119"/>
      <c r="N38" s="16"/>
      <c r="O38" s="16"/>
      <c r="P38" s="106"/>
    </row>
    <row r="39" spans="1:16" ht="12.75">
      <c r="A39" s="14" t="s">
        <v>13</v>
      </c>
      <c r="B39" s="15"/>
      <c r="C39" s="23">
        <f>C35-C36-C37-C38</f>
        <v>24858.699999999997</v>
      </c>
      <c r="D39" s="23">
        <f>D35-D36-D37-D38</f>
        <v>0</v>
      </c>
      <c r="E39" s="23">
        <f>E35-E36-E37-E38</f>
        <v>24567.599999999988</v>
      </c>
      <c r="F39" s="113">
        <f t="shared" si="0"/>
        <v>98.8289814028891</v>
      </c>
      <c r="G39" s="69"/>
      <c r="H39" s="69"/>
      <c r="I39" s="70"/>
      <c r="J39" s="91"/>
      <c r="K39" s="69"/>
      <c r="L39" s="70"/>
      <c r="M39" s="119"/>
      <c r="N39" s="16"/>
      <c r="O39" s="16"/>
      <c r="P39" s="106"/>
    </row>
    <row r="40" spans="1:16" ht="12" customHeight="1">
      <c r="A40" s="14" t="s">
        <v>44</v>
      </c>
      <c r="B40" s="15"/>
      <c r="C40" s="69"/>
      <c r="D40" s="69"/>
      <c r="E40" s="69"/>
      <c r="F40" s="114"/>
      <c r="G40" s="69"/>
      <c r="H40" s="69"/>
      <c r="I40" s="70"/>
      <c r="J40" s="91"/>
      <c r="K40" s="69"/>
      <c r="L40" s="70"/>
      <c r="M40" s="119"/>
      <c r="N40" s="16"/>
      <c r="O40" s="16"/>
      <c r="P40" s="106"/>
    </row>
    <row r="41" spans="1:16" s="13" customFormat="1" ht="14.25" customHeight="1">
      <c r="A41" s="18" t="s">
        <v>45</v>
      </c>
      <c r="B41" s="19" t="s">
        <v>46</v>
      </c>
      <c r="C41" s="20">
        <v>25704.8</v>
      </c>
      <c r="D41" s="20"/>
      <c r="E41" s="20">
        <v>25411.2</v>
      </c>
      <c r="F41" s="111">
        <f aca="true" t="shared" si="7" ref="F41:F58">E41/C41*100</f>
        <v>98.8578008776571</v>
      </c>
      <c r="G41" s="69"/>
      <c r="H41" s="69"/>
      <c r="I41" s="70"/>
      <c r="J41" s="91"/>
      <c r="K41" s="69"/>
      <c r="L41" s="70"/>
      <c r="M41" s="121"/>
      <c r="N41" s="20"/>
      <c r="O41" s="20"/>
      <c r="P41" s="107"/>
    </row>
    <row r="42" spans="1:16" ht="12.75">
      <c r="A42" s="14" t="s">
        <v>47</v>
      </c>
      <c r="B42" s="19"/>
      <c r="C42" s="23">
        <v>12886.1</v>
      </c>
      <c r="D42" s="16"/>
      <c r="E42" s="23">
        <v>12825.3</v>
      </c>
      <c r="F42" s="113">
        <f t="shared" si="7"/>
        <v>99.5281737686344</v>
      </c>
      <c r="G42" s="69"/>
      <c r="H42" s="69"/>
      <c r="I42" s="70"/>
      <c r="J42" s="91"/>
      <c r="K42" s="69"/>
      <c r="L42" s="70"/>
      <c r="M42" s="119"/>
      <c r="N42" s="16"/>
      <c r="O42" s="16"/>
      <c r="P42" s="106"/>
    </row>
    <row r="43" spans="1:16" ht="12.75">
      <c r="A43" s="14" t="s">
        <v>19</v>
      </c>
      <c r="B43" s="19"/>
      <c r="C43" s="16">
        <v>4101.8</v>
      </c>
      <c r="D43" s="16"/>
      <c r="E43" s="23">
        <v>4089</v>
      </c>
      <c r="F43" s="113">
        <f t="shared" si="7"/>
        <v>99.68794187917499</v>
      </c>
      <c r="G43" s="69"/>
      <c r="H43" s="69"/>
      <c r="I43" s="70"/>
      <c r="J43" s="91"/>
      <c r="K43" s="69"/>
      <c r="L43" s="70"/>
      <c r="M43" s="119"/>
      <c r="N43" s="16"/>
      <c r="O43" s="16"/>
      <c r="P43" s="106"/>
    </row>
    <row r="44" spans="1:16" ht="12.75">
      <c r="A44" s="14" t="s">
        <v>20</v>
      </c>
      <c r="B44" s="19"/>
      <c r="C44" s="23">
        <v>2915.4</v>
      </c>
      <c r="D44" s="16"/>
      <c r="E44" s="23">
        <v>2915.2</v>
      </c>
      <c r="F44" s="113">
        <f t="shared" si="7"/>
        <v>99.99313987788982</v>
      </c>
      <c r="G44" s="69"/>
      <c r="H44" s="69"/>
      <c r="I44" s="70"/>
      <c r="J44" s="91"/>
      <c r="K44" s="69"/>
      <c r="L44" s="70"/>
      <c r="M44" s="119"/>
      <c r="N44" s="16"/>
      <c r="O44" s="16"/>
      <c r="P44" s="106"/>
    </row>
    <row r="45" spans="1:16" ht="12.75">
      <c r="A45" s="14" t="s">
        <v>13</v>
      </c>
      <c r="B45" s="26"/>
      <c r="C45" s="16">
        <f>C41-C42-C43-C44</f>
        <v>5801.499999999998</v>
      </c>
      <c r="D45" s="16">
        <f>D41-D42-D43-D44</f>
        <v>0</v>
      </c>
      <c r="E45" s="16">
        <f>E41-E42-E43-E44</f>
        <v>5581.700000000002</v>
      </c>
      <c r="F45" s="113">
        <f t="shared" si="7"/>
        <v>96.21132465741624</v>
      </c>
      <c r="G45" s="69"/>
      <c r="H45" s="69"/>
      <c r="I45" s="70"/>
      <c r="J45" s="91"/>
      <c r="K45" s="69"/>
      <c r="L45" s="70"/>
      <c r="M45" s="119"/>
      <c r="N45" s="16"/>
      <c r="O45" s="16"/>
      <c r="P45" s="106"/>
    </row>
    <row r="46" spans="1:16" s="13" customFormat="1" ht="21.75" customHeight="1">
      <c r="A46" s="18" t="s">
        <v>48</v>
      </c>
      <c r="B46" s="26" t="s">
        <v>49</v>
      </c>
      <c r="C46" s="21">
        <v>121187.9</v>
      </c>
      <c r="D46" s="20"/>
      <c r="E46" s="21">
        <v>121053.7</v>
      </c>
      <c r="F46" s="111">
        <f t="shared" si="7"/>
        <v>99.88926287195339</v>
      </c>
      <c r="G46" s="69"/>
      <c r="H46" s="69"/>
      <c r="I46" s="70"/>
      <c r="J46" s="91"/>
      <c r="K46" s="69"/>
      <c r="L46" s="70"/>
      <c r="M46" s="121"/>
      <c r="N46" s="20"/>
      <c r="O46" s="20"/>
      <c r="P46" s="107"/>
    </row>
    <row r="47" spans="1:16" ht="12.75">
      <c r="A47" s="14" t="s">
        <v>11</v>
      </c>
      <c r="B47" s="15"/>
      <c r="C47" s="23">
        <f>72096.9+1266.3</f>
        <v>73363.2</v>
      </c>
      <c r="D47" s="69"/>
      <c r="E47" s="23">
        <v>73349.4</v>
      </c>
      <c r="F47" s="113">
        <f t="shared" si="7"/>
        <v>99.98118947919392</v>
      </c>
      <c r="G47" s="69"/>
      <c r="H47" s="69"/>
      <c r="I47" s="70"/>
      <c r="J47" s="91"/>
      <c r="K47" s="69"/>
      <c r="L47" s="70"/>
      <c r="M47" s="119"/>
      <c r="N47" s="16"/>
      <c r="O47" s="16"/>
      <c r="P47" s="106"/>
    </row>
    <row r="48" spans="1:16" ht="12.75">
      <c r="A48" s="14" t="s">
        <v>19</v>
      </c>
      <c r="B48" s="15"/>
      <c r="C48" s="16">
        <f>23635.3+405.8</f>
        <v>24041.1</v>
      </c>
      <c r="D48" s="69"/>
      <c r="E48" s="23">
        <v>24023</v>
      </c>
      <c r="F48" s="113">
        <f t="shared" si="7"/>
        <v>99.92471226358197</v>
      </c>
      <c r="G48" s="69"/>
      <c r="H48" s="69"/>
      <c r="I48" s="70"/>
      <c r="J48" s="91"/>
      <c r="K48" s="69"/>
      <c r="L48" s="70"/>
      <c r="M48" s="119"/>
      <c r="N48" s="16"/>
      <c r="O48" s="16"/>
      <c r="P48" s="106"/>
    </row>
    <row r="49" spans="1:16" ht="12.75">
      <c r="A49" s="14" t="s">
        <v>20</v>
      </c>
      <c r="B49" s="15"/>
      <c r="C49" s="23">
        <f>5644.8+37.3</f>
        <v>5682.1</v>
      </c>
      <c r="D49" s="69"/>
      <c r="E49" s="23">
        <v>5651.1</v>
      </c>
      <c r="F49" s="113">
        <f t="shared" si="7"/>
        <v>99.4544270604178</v>
      </c>
      <c r="G49" s="69"/>
      <c r="H49" s="69"/>
      <c r="I49" s="70"/>
      <c r="J49" s="91"/>
      <c r="K49" s="69"/>
      <c r="L49" s="70"/>
      <c r="M49" s="119"/>
      <c r="N49" s="16"/>
      <c r="O49" s="16"/>
      <c r="P49" s="106"/>
    </row>
    <row r="50" spans="1:209" ht="12.75">
      <c r="A50" s="14" t="s">
        <v>13</v>
      </c>
      <c r="B50" s="15"/>
      <c r="C50" s="23">
        <f>C46-C47-C48-C49</f>
        <v>18101.5</v>
      </c>
      <c r="D50" s="16">
        <f>D46-D47-D48-D49</f>
        <v>0</v>
      </c>
      <c r="E50" s="16">
        <f>E46-E47-E48-E49</f>
        <v>18030.200000000004</v>
      </c>
      <c r="F50" s="113">
        <f t="shared" si="7"/>
        <v>99.60610999088476</v>
      </c>
      <c r="G50" s="69"/>
      <c r="H50" s="69"/>
      <c r="I50" s="70"/>
      <c r="J50" s="91"/>
      <c r="K50" s="69"/>
      <c r="L50" s="70"/>
      <c r="M50" s="123"/>
      <c r="N50" s="85"/>
      <c r="O50" s="85"/>
      <c r="P50" s="10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</row>
    <row r="51" spans="1:209" ht="22.5">
      <c r="A51" s="29" t="s">
        <v>86</v>
      </c>
      <c r="B51" s="30"/>
      <c r="C51" s="31">
        <v>8751.9</v>
      </c>
      <c r="D51" s="76"/>
      <c r="E51" s="31">
        <v>8748</v>
      </c>
      <c r="F51" s="111">
        <f t="shared" si="7"/>
        <v>99.9554382476948</v>
      </c>
      <c r="G51" s="69"/>
      <c r="H51" s="69"/>
      <c r="I51" s="70"/>
      <c r="J51" s="91"/>
      <c r="K51" s="69"/>
      <c r="L51" s="70"/>
      <c r="M51" s="123"/>
      <c r="N51" s="85"/>
      <c r="O51" s="85"/>
      <c r="P51" s="10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</row>
    <row r="52" spans="1:209" ht="12.75">
      <c r="A52" s="38" t="s">
        <v>51</v>
      </c>
      <c r="B52" s="39"/>
      <c r="C52" s="40">
        <v>6395.8</v>
      </c>
      <c r="D52" s="33"/>
      <c r="E52" s="33">
        <v>6395.8</v>
      </c>
      <c r="F52" s="111">
        <f t="shared" si="7"/>
        <v>100</v>
      </c>
      <c r="G52" s="69"/>
      <c r="H52" s="69"/>
      <c r="I52" s="70"/>
      <c r="J52" s="91"/>
      <c r="K52" s="69"/>
      <c r="L52" s="70"/>
      <c r="M52" s="123"/>
      <c r="N52" s="85"/>
      <c r="O52" s="85"/>
      <c r="P52" s="10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</row>
    <row r="53" spans="1:209" ht="12.75">
      <c r="A53" s="38" t="s">
        <v>52</v>
      </c>
      <c r="B53" s="39"/>
      <c r="C53" s="40">
        <v>2075.9</v>
      </c>
      <c r="D53" s="33"/>
      <c r="E53" s="40">
        <v>2073.3</v>
      </c>
      <c r="F53" s="111">
        <f t="shared" si="7"/>
        <v>99.87475311912905</v>
      </c>
      <c r="G53" s="69"/>
      <c r="H53" s="69"/>
      <c r="I53" s="70"/>
      <c r="J53" s="91"/>
      <c r="K53" s="69"/>
      <c r="L53" s="70"/>
      <c r="M53" s="123"/>
      <c r="N53" s="85"/>
      <c r="O53" s="85"/>
      <c r="P53" s="10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</row>
    <row r="54" spans="1:209" ht="12.75">
      <c r="A54" s="38" t="s">
        <v>20</v>
      </c>
      <c r="B54" s="39"/>
      <c r="C54" s="33"/>
      <c r="D54" s="33"/>
      <c r="E54" s="33"/>
      <c r="F54" s="111" t="e">
        <f t="shared" si="7"/>
        <v>#DIV/0!</v>
      </c>
      <c r="G54" s="69"/>
      <c r="H54" s="69"/>
      <c r="I54" s="70"/>
      <c r="J54" s="91"/>
      <c r="K54" s="69"/>
      <c r="L54" s="70"/>
      <c r="M54" s="123"/>
      <c r="N54" s="85"/>
      <c r="O54" s="85"/>
      <c r="P54" s="10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</row>
    <row r="55" spans="1:209" ht="12.75">
      <c r="A55" s="38" t="s">
        <v>13</v>
      </c>
      <c r="B55" s="39"/>
      <c r="C55" s="33">
        <f>C51-C52-C53</f>
        <v>280.19999999999936</v>
      </c>
      <c r="D55" s="33">
        <f>D51-D52-D53</f>
        <v>0</v>
      </c>
      <c r="E55" s="33">
        <f>E51-E52-E53</f>
        <v>278.89999999999964</v>
      </c>
      <c r="F55" s="111">
        <f t="shared" si="7"/>
        <v>99.53604568165606</v>
      </c>
      <c r="G55" s="69"/>
      <c r="H55" s="69"/>
      <c r="I55" s="70"/>
      <c r="J55" s="91"/>
      <c r="K55" s="69"/>
      <c r="L55" s="70"/>
      <c r="M55" s="123"/>
      <c r="N55" s="85"/>
      <c r="O55" s="85"/>
      <c r="P55" s="10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</row>
    <row r="56" spans="1:209" s="37" customFormat="1" ht="25.5" customHeight="1">
      <c r="A56" s="29" t="s">
        <v>50</v>
      </c>
      <c r="B56" s="30"/>
      <c r="C56" s="31">
        <v>79627</v>
      </c>
      <c r="D56" s="32"/>
      <c r="E56" s="31">
        <v>79606</v>
      </c>
      <c r="F56" s="111">
        <f t="shared" si="7"/>
        <v>99.97362703605562</v>
      </c>
      <c r="G56" s="44"/>
      <c r="H56" s="44"/>
      <c r="I56" s="77"/>
      <c r="J56" s="91"/>
      <c r="K56" s="44"/>
      <c r="L56" s="77"/>
      <c r="M56" s="124"/>
      <c r="N56" s="86"/>
      <c r="O56" s="86"/>
      <c r="P56" s="109"/>
      <c r="Q56" s="36"/>
      <c r="R56" s="36"/>
      <c r="S56" s="36"/>
      <c r="T56" s="36"/>
      <c r="U56" s="36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</row>
    <row r="57" spans="1:209" s="43" customFormat="1" ht="12.75">
      <c r="A57" s="38" t="s">
        <v>51</v>
      </c>
      <c r="B57" s="39"/>
      <c r="C57" s="40">
        <v>58487.7</v>
      </c>
      <c r="D57" s="33"/>
      <c r="E57" s="33">
        <v>58485.1</v>
      </c>
      <c r="F57" s="113">
        <f t="shared" si="7"/>
        <v>99.99555462088611</v>
      </c>
      <c r="G57" s="44"/>
      <c r="H57" s="44"/>
      <c r="I57" s="77"/>
      <c r="J57" s="91"/>
      <c r="K57" s="44"/>
      <c r="L57" s="77"/>
      <c r="M57" s="123"/>
      <c r="N57" s="87"/>
      <c r="O57" s="87"/>
      <c r="P57" s="108"/>
      <c r="Q57" s="42"/>
      <c r="R57" s="42"/>
      <c r="S57" s="42"/>
      <c r="T57" s="42"/>
      <c r="U57" s="42"/>
      <c r="V57" s="42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</row>
    <row r="58" spans="1:209" s="43" customFormat="1" ht="12.75">
      <c r="A58" s="38" t="s">
        <v>52</v>
      </c>
      <c r="B58" s="39"/>
      <c r="C58" s="40">
        <v>19399.3</v>
      </c>
      <c r="D58" s="33"/>
      <c r="E58" s="40">
        <v>19381.4</v>
      </c>
      <c r="F58" s="113">
        <f t="shared" si="7"/>
        <v>99.90772862938354</v>
      </c>
      <c r="G58" s="44"/>
      <c r="H58" s="44"/>
      <c r="I58" s="77"/>
      <c r="J58" s="91"/>
      <c r="K58" s="44"/>
      <c r="L58" s="77"/>
      <c r="M58" s="123"/>
      <c r="N58" s="87"/>
      <c r="O58" s="87"/>
      <c r="P58" s="108"/>
      <c r="Q58" s="42"/>
      <c r="R58" s="42"/>
      <c r="S58" s="42"/>
      <c r="T58" s="42"/>
      <c r="U58" s="42"/>
      <c r="V58" s="42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</row>
    <row r="59" spans="1:209" s="43" customFormat="1" ht="12.75">
      <c r="A59" s="38" t="s">
        <v>20</v>
      </c>
      <c r="B59" s="39"/>
      <c r="C59" s="33"/>
      <c r="D59" s="33"/>
      <c r="E59" s="33"/>
      <c r="F59" s="113"/>
      <c r="G59" s="44"/>
      <c r="H59" s="44"/>
      <c r="I59" s="77"/>
      <c r="J59" s="91"/>
      <c r="K59" s="44"/>
      <c r="L59" s="77"/>
      <c r="M59" s="123"/>
      <c r="N59" s="87"/>
      <c r="O59" s="87"/>
      <c r="P59" s="108"/>
      <c r="Q59" s="42"/>
      <c r="R59" s="42"/>
      <c r="S59" s="42"/>
      <c r="T59" s="42"/>
      <c r="U59" s="42"/>
      <c r="V59" s="42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</row>
    <row r="60" spans="1:209" s="43" customFormat="1" ht="12.75">
      <c r="A60" s="38" t="s">
        <v>13</v>
      </c>
      <c r="B60" s="39"/>
      <c r="C60" s="33">
        <f>C56-C57-C58</f>
        <v>1740.0000000000036</v>
      </c>
      <c r="D60" s="33">
        <f>D56-D57-D58</f>
        <v>0</v>
      </c>
      <c r="E60" s="33">
        <f>E56-E57-E58</f>
        <v>1739.5</v>
      </c>
      <c r="F60" s="113">
        <f>E60/C60*100</f>
        <v>99.97126436781588</v>
      </c>
      <c r="G60" s="44"/>
      <c r="H60" s="44"/>
      <c r="I60" s="77"/>
      <c r="J60" s="91"/>
      <c r="K60" s="44"/>
      <c r="L60" s="77"/>
      <c r="M60" s="123"/>
      <c r="N60" s="87"/>
      <c r="O60" s="87"/>
      <c r="P60" s="108"/>
      <c r="Q60" s="42"/>
      <c r="R60" s="42"/>
      <c r="S60" s="42"/>
      <c r="T60" s="42"/>
      <c r="U60" s="42"/>
      <c r="V60" s="42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</row>
    <row r="61" spans="1:209" s="43" customFormat="1" ht="12.75">
      <c r="A61" s="29" t="s">
        <v>53</v>
      </c>
      <c r="B61" s="45" t="s">
        <v>54</v>
      </c>
      <c r="C61" s="32">
        <v>0</v>
      </c>
      <c r="D61" s="32">
        <v>0</v>
      </c>
      <c r="E61" s="31">
        <v>0</v>
      </c>
      <c r="F61" s="113" t="e">
        <f>E61/C61*100</f>
        <v>#DIV/0!</v>
      </c>
      <c r="G61" s="31">
        <v>2.5</v>
      </c>
      <c r="H61" s="32"/>
      <c r="I61" s="46">
        <v>2.5</v>
      </c>
      <c r="J61" s="90">
        <f>I61/G61*100</f>
        <v>100</v>
      </c>
      <c r="K61" s="31"/>
      <c r="L61" s="46">
        <v>0</v>
      </c>
      <c r="M61" s="95" t="e">
        <f>L61/K61*100</f>
        <v>#DIV/0!</v>
      </c>
      <c r="N61" s="11">
        <f>G61+K61</f>
        <v>2.5</v>
      </c>
      <c r="O61" s="11">
        <f>I61+L61</f>
        <v>2.5</v>
      </c>
      <c r="P61" s="105">
        <f>O61/N61*100</f>
        <v>100</v>
      </c>
      <c r="Q61" s="42"/>
      <c r="R61" s="42"/>
      <c r="S61" s="42"/>
      <c r="T61" s="42"/>
      <c r="U61" s="42"/>
      <c r="V61" s="42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</row>
    <row r="62" spans="1:209" s="43" customFormat="1" ht="12.75">
      <c r="A62" s="38"/>
      <c r="B62" s="39"/>
      <c r="C62" s="44"/>
      <c r="D62" s="44"/>
      <c r="E62" s="44"/>
      <c r="F62" s="114"/>
      <c r="G62" s="33"/>
      <c r="H62" s="33"/>
      <c r="I62" s="34"/>
      <c r="J62" s="94"/>
      <c r="K62" s="33"/>
      <c r="L62" s="34"/>
      <c r="M62" s="117"/>
      <c r="N62" s="87"/>
      <c r="O62" s="87"/>
      <c r="P62" s="108"/>
      <c r="Q62" s="42"/>
      <c r="R62" s="42"/>
      <c r="S62" s="42"/>
      <c r="T62" s="42"/>
      <c r="U62" s="42"/>
      <c r="V62" s="42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</row>
    <row r="63" spans="1:209" s="43" customFormat="1" ht="12.75">
      <c r="A63" s="38"/>
      <c r="B63" s="39"/>
      <c r="C63" s="44"/>
      <c r="D63" s="44"/>
      <c r="E63" s="44"/>
      <c r="F63" s="114"/>
      <c r="G63" s="33"/>
      <c r="H63" s="33"/>
      <c r="I63" s="34"/>
      <c r="J63" s="94"/>
      <c r="K63" s="33"/>
      <c r="L63" s="34"/>
      <c r="M63" s="117"/>
      <c r="N63" s="87"/>
      <c r="O63" s="87"/>
      <c r="P63" s="108"/>
      <c r="Q63" s="42"/>
      <c r="R63" s="42"/>
      <c r="S63" s="42"/>
      <c r="T63" s="42"/>
      <c r="U63" s="42"/>
      <c r="V63" s="42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</row>
    <row r="64" spans="1:209" s="43" customFormat="1" ht="12.75">
      <c r="A64" s="29" t="s">
        <v>55</v>
      </c>
      <c r="B64" s="30" t="s">
        <v>56</v>
      </c>
      <c r="C64" s="31">
        <v>945.9</v>
      </c>
      <c r="D64" s="32"/>
      <c r="E64" s="31">
        <v>945.9</v>
      </c>
      <c r="F64" s="111">
        <f aca="true" t="shared" si="8" ref="F64:F69">E64/C64*100</f>
        <v>100</v>
      </c>
      <c r="G64" s="32">
        <v>0</v>
      </c>
      <c r="H64" s="33"/>
      <c r="I64" s="47">
        <v>0</v>
      </c>
      <c r="J64" s="95">
        <v>0</v>
      </c>
      <c r="K64" s="32">
        <v>0</v>
      </c>
      <c r="L64" s="47">
        <v>0</v>
      </c>
      <c r="M64" s="95" t="e">
        <f>L64/K64*100</f>
        <v>#DIV/0!</v>
      </c>
      <c r="N64" s="11">
        <f>G64+K64</f>
        <v>0</v>
      </c>
      <c r="O64" s="11">
        <f>I64+L64</f>
        <v>0</v>
      </c>
      <c r="P64" s="105" t="e">
        <f>O64/N64*100</f>
        <v>#DIV/0!</v>
      </c>
      <c r="Q64" s="42"/>
      <c r="R64" s="42"/>
      <c r="S64" s="42"/>
      <c r="T64" s="42"/>
      <c r="U64" s="42"/>
      <c r="V64" s="42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</row>
    <row r="65" spans="1:209" s="43" customFormat="1" ht="12.75">
      <c r="A65" s="38" t="s">
        <v>20</v>
      </c>
      <c r="B65" s="39"/>
      <c r="C65" s="33">
        <v>0</v>
      </c>
      <c r="D65" s="33"/>
      <c r="E65" s="33">
        <v>0</v>
      </c>
      <c r="F65" s="113" t="e">
        <f t="shared" si="8"/>
        <v>#DIV/0!</v>
      </c>
      <c r="G65" s="33"/>
      <c r="H65" s="33"/>
      <c r="I65" s="34"/>
      <c r="J65" s="95"/>
      <c r="K65" s="44"/>
      <c r="L65" s="77"/>
      <c r="M65" s="117"/>
      <c r="N65" s="11">
        <f>G65+K65</f>
        <v>0</v>
      </c>
      <c r="O65" s="11">
        <f>I65+L65</f>
        <v>0</v>
      </c>
      <c r="P65" s="105" t="e">
        <f>O65/N65*100</f>
        <v>#DIV/0!</v>
      </c>
      <c r="Q65" s="42"/>
      <c r="R65" s="42"/>
      <c r="S65" s="42"/>
      <c r="T65" s="42"/>
      <c r="U65" s="42"/>
      <c r="V65" s="42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</row>
    <row r="66" spans="1:209" s="43" customFormat="1" ht="12.75">
      <c r="A66" s="38" t="s">
        <v>13</v>
      </c>
      <c r="B66" s="39"/>
      <c r="C66" s="40">
        <f>C64-C65</f>
        <v>945.9</v>
      </c>
      <c r="D66" s="33">
        <f>D64-D65</f>
        <v>0</v>
      </c>
      <c r="E66" s="40">
        <f>E64-E65</f>
        <v>945.9</v>
      </c>
      <c r="F66" s="113">
        <f t="shared" si="8"/>
        <v>100</v>
      </c>
      <c r="G66" s="44"/>
      <c r="H66" s="44"/>
      <c r="I66" s="77"/>
      <c r="J66" s="96">
        <v>0</v>
      </c>
      <c r="K66" s="44"/>
      <c r="L66" s="77"/>
      <c r="M66" s="95" t="e">
        <f>L66/K66*100</f>
        <v>#DIV/0!</v>
      </c>
      <c r="N66" s="11">
        <f>G66+K66</f>
        <v>0</v>
      </c>
      <c r="O66" s="11">
        <f>I66+L66</f>
        <v>0</v>
      </c>
      <c r="P66" s="105" t="e">
        <f>O66/N66*100</f>
        <v>#DIV/0!</v>
      </c>
      <c r="Q66" s="42"/>
      <c r="R66" s="42"/>
      <c r="S66" s="42"/>
      <c r="T66" s="42"/>
      <c r="U66" s="42"/>
      <c r="V66" s="42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</row>
    <row r="67" spans="1:209" s="37" customFormat="1" ht="14.25" customHeight="1">
      <c r="A67" s="29" t="s">
        <v>57</v>
      </c>
      <c r="B67" s="30" t="s">
        <v>58</v>
      </c>
      <c r="C67" s="31">
        <v>685</v>
      </c>
      <c r="D67" s="32"/>
      <c r="E67" s="32">
        <v>685</v>
      </c>
      <c r="F67" s="111">
        <f t="shared" si="8"/>
        <v>100</v>
      </c>
      <c r="G67" s="44"/>
      <c r="H67" s="44"/>
      <c r="I67" s="77"/>
      <c r="J67" s="125"/>
      <c r="K67" s="44"/>
      <c r="L67" s="77"/>
      <c r="M67" s="101"/>
      <c r="N67" s="86"/>
      <c r="O67" s="86"/>
      <c r="P67" s="109"/>
      <c r="Q67" s="36"/>
      <c r="R67" s="36"/>
      <c r="S67" s="36"/>
      <c r="T67" s="36"/>
      <c r="U67" s="36"/>
      <c r="V67" s="36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</row>
    <row r="68" spans="1:209" s="43" customFormat="1" ht="12.75">
      <c r="A68" s="38" t="s">
        <v>51</v>
      </c>
      <c r="B68" s="39"/>
      <c r="C68" s="40">
        <v>501.6</v>
      </c>
      <c r="D68" s="33"/>
      <c r="E68" s="40">
        <v>501.6</v>
      </c>
      <c r="F68" s="113">
        <f t="shared" si="8"/>
        <v>100</v>
      </c>
      <c r="G68" s="44"/>
      <c r="H68" s="44"/>
      <c r="I68" s="77"/>
      <c r="J68" s="126"/>
      <c r="K68" s="44"/>
      <c r="L68" s="77"/>
      <c r="M68" s="117"/>
      <c r="N68" s="87"/>
      <c r="O68" s="87"/>
      <c r="P68" s="108"/>
      <c r="Q68" s="42"/>
      <c r="R68" s="42"/>
      <c r="S68" s="42"/>
      <c r="T68" s="42"/>
      <c r="U68" s="42"/>
      <c r="V68" s="42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</row>
    <row r="69" spans="1:209" s="43" customFormat="1" ht="12.75">
      <c r="A69" s="38" t="s">
        <v>19</v>
      </c>
      <c r="B69" s="39"/>
      <c r="C69" s="40">
        <v>173.6</v>
      </c>
      <c r="D69" s="33"/>
      <c r="E69" s="40">
        <v>173.6</v>
      </c>
      <c r="F69" s="113">
        <f t="shared" si="8"/>
        <v>100</v>
      </c>
      <c r="G69" s="44"/>
      <c r="H69" s="44"/>
      <c r="I69" s="77"/>
      <c r="J69" s="126"/>
      <c r="K69" s="44"/>
      <c r="L69" s="77"/>
      <c r="M69" s="117"/>
      <c r="N69" s="87"/>
      <c r="O69" s="87"/>
      <c r="P69" s="108"/>
      <c r="Q69" s="42"/>
      <c r="R69" s="42"/>
      <c r="S69" s="42"/>
      <c r="T69" s="42"/>
      <c r="U69" s="42"/>
      <c r="V69" s="42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</row>
    <row r="70" spans="1:209" s="43" customFormat="1" ht="12.75">
      <c r="A70" s="38" t="s">
        <v>20</v>
      </c>
      <c r="B70" s="39"/>
      <c r="C70" s="40"/>
      <c r="D70" s="33"/>
      <c r="E70" s="40"/>
      <c r="F70" s="113">
        <v>0</v>
      </c>
      <c r="G70" s="44"/>
      <c r="H70" s="44"/>
      <c r="I70" s="77"/>
      <c r="J70" s="126"/>
      <c r="K70" s="44"/>
      <c r="L70" s="77"/>
      <c r="M70" s="117"/>
      <c r="N70" s="87"/>
      <c r="O70" s="87"/>
      <c r="P70" s="108"/>
      <c r="Q70" s="42"/>
      <c r="R70" s="42"/>
      <c r="S70" s="42"/>
      <c r="T70" s="42"/>
      <c r="U70" s="42"/>
      <c r="V70" s="42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</row>
    <row r="71" spans="1:209" s="43" customFormat="1" ht="13.5" customHeight="1">
      <c r="A71" s="38" t="s">
        <v>13</v>
      </c>
      <c r="B71" s="39"/>
      <c r="C71" s="33">
        <f>C67-C68-C69-C70</f>
        <v>9.799999999999983</v>
      </c>
      <c r="D71" s="33">
        <f>D67-D68-D69-D70</f>
        <v>0</v>
      </c>
      <c r="E71" s="79">
        <f>E67-E68-E69-E70</f>
        <v>9.799999999999983</v>
      </c>
      <c r="F71" s="113">
        <f aca="true" t="shared" si="9" ref="F71:F78">E71/C71*100</f>
        <v>100</v>
      </c>
      <c r="G71" s="44"/>
      <c r="H71" s="44"/>
      <c r="I71" s="77"/>
      <c r="J71" s="97"/>
      <c r="K71" s="44"/>
      <c r="L71" s="77"/>
      <c r="M71" s="117"/>
      <c r="N71" s="87"/>
      <c r="O71" s="87"/>
      <c r="P71" s="108"/>
      <c r="Q71" s="42"/>
      <c r="R71" s="42"/>
      <c r="S71" s="42"/>
      <c r="T71" s="42"/>
      <c r="U71" s="42"/>
      <c r="V71" s="42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</row>
    <row r="72" spans="1:209" s="13" customFormat="1" ht="17.25" customHeight="1">
      <c r="A72" s="18" t="s">
        <v>59</v>
      </c>
      <c r="B72" s="19" t="s">
        <v>60</v>
      </c>
      <c r="C72" s="21">
        <v>20916.6</v>
      </c>
      <c r="D72" s="20"/>
      <c r="E72" s="21">
        <v>20896.3</v>
      </c>
      <c r="F72" s="111">
        <f t="shared" si="9"/>
        <v>99.90294789784191</v>
      </c>
      <c r="G72" s="21">
        <v>10</v>
      </c>
      <c r="H72" s="20"/>
      <c r="I72" s="22">
        <v>8</v>
      </c>
      <c r="J72" s="95">
        <f>I72/G72*100</f>
        <v>80</v>
      </c>
      <c r="K72" s="21">
        <v>7.2</v>
      </c>
      <c r="L72" s="22">
        <v>7.2</v>
      </c>
      <c r="M72" s="95">
        <f>L72/K72*100</f>
        <v>100</v>
      </c>
      <c r="N72" s="11">
        <f>G72+K72</f>
        <v>17.2</v>
      </c>
      <c r="O72" s="11">
        <f>I72+L72</f>
        <v>15.2</v>
      </c>
      <c r="P72" s="105">
        <f>O72/N72*100</f>
        <v>88.37209302325581</v>
      </c>
      <c r="Q72" s="49"/>
      <c r="R72" s="49"/>
      <c r="S72" s="49"/>
      <c r="T72" s="49"/>
      <c r="U72" s="49"/>
      <c r="V72" s="49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</row>
    <row r="73" spans="1:16" ht="12.75">
      <c r="A73" s="38" t="s">
        <v>61</v>
      </c>
      <c r="B73" s="15"/>
      <c r="C73" s="16">
        <v>12209.8</v>
      </c>
      <c r="D73" s="16"/>
      <c r="E73" s="23">
        <v>12208.9</v>
      </c>
      <c r="F73" s="113">
        <f t="shared" si="9"/>
        <v>99.99262887188979</v>
      </c>
      <c r="G73" s="16"/>
      <c r="H73" s="16"/>
      <c r="I73" s="17"/>
      <c r="J73" s="95"/>
      <c r="K73" s="16"/>
      <c r="L73" s="17"/>
      <c r="M73" s="118"/>
      <c r="N73" s="16"/>
      <c r="O73" s="16"/>
      <c r="P73" s="106"/>
    </row>
    <row r="74" spans="1:16" ht="12.75">
      <c r="A74" s="38" t="s">
        <v>62</v>
      </c>
      <c r="B74" s="15"/>
      <c r="C74" s="23">
        <v>3905</v>
      </c>
      <c r="D74" s="23"/>
      <c r="E74" s="23">
        <v>3905</v>
      </c>
      <c r="F74" s="113">
        <f t="shared" si="9"/>
        <v>100</v>
      </c>
      <c r="G74" s="16"/>
      <c r="H74" s="16"/>
      <c r="I74" s="17"/>
      <c r="J74" s="95"/>
      <c r="K74" s="16"/>
      <c r="L74" s="17"/>
      <c r="M74" s="118"/>
      <c r="N74" s="16"/>
      <c r="O74" s="16"/>
      <c r="P74" s="106"/>
    </row>
    <row r="75" spans="1:16" ht="12.75">
      <c r="A75" s="38" t="s">
        <v>20</v>
      </c>
      <c r="B75" s="15"/>
      <c r="C75" s="23">
        <v>1422.3</v>
      </c>
      <c r="D75" s="16"/>
      <c r="E75" s="23">
        <v>1421.8</v>
      </c>
      <c r="F75" s="113">
        <f t="shared" si="9"/>
        <v>99.96484567250229</v>
      </c>
      <c r="G75" s="16"/>
      <c r="H75" s="16"/>
      <c r="I75" s="17"/>
      <c r="J75" s="95"/>
      <c r="K75" s="16"/>
      <c r="L75" s="17"/>
      <c r="M75" s="118"/>
      <c r="N75" s="16"/>
      <c r="O75" s="16"/>
      <c r="P75" s="106"/>
    </row>
    <row r="76" spans="1:16" ht="12.75">
      <c r="A76" s="38" t="s">
        <v>13</v>
      </c>
      <c r="B76" s="15"/>
      <c r="C76" s="16">
        <f>C72-C73-C74-C75</f>
        <v>3379.499999999999</v>
      </c>
      <c r="D76" s="16">
        <f>D72-D73-D74-D75</f>
        <v>0</v>
      </c>
      <c r="E76" s="16">
        <f>E72-E73-E74-E75</f>
        <v>3360.5999999999995</v>
      </c>
      <c r="F76" s="113">
        <f t="shared" si="9"/>
        <v>99.44074567243676</v>
      </c>
      <c r="G76" s="23">
        <f>G72-I77</f>
        <v>10</v>
      </c>
      <c r="H76" s="16">
        <f>H72-H73-H74-H75</f>
        <v>0</v>
      </c>
      <c r="I76" s="23">
        <v>8</v>
      </c>
      <c r="J76" s="98">
        <f>I76/G76*100</f>
        <v>80</v>
      </c>
      <c r="K76" s="16">
        <f>K72-K73-K74-K75</f>
        <v>7.2</v>
      </c>
      <c r="L76" s="16">
        <f>L72-L73-L74-L75</f>
        <v>7.2</v>
      </c>
      <c r="M76" s="95">
        <f>L76/K76*100</f>
        <v>100</v>
      </c>
      <c r="N76" s="11">
        <f>G76+K76</f>
        <v>17.2</v>
      </c>
      <c r="O76" s="11">
        <f>I76+L76</f>
        <v>15.2</v>
      </c>
      <c r="P76" s="105">
        <f>O76/N76*100</f>
        <v>88.37209302325581</v>
      </c>
    </row>
    <row r="77" spans="1:16" s="13" customFormat="1" ht="33.75" customHeight="1">
      <c r="A77" s="29" t="s">
        <v>63</v>
      </c>
      <c r="B77" s="26" t="s">
        <v>64</v>
      </c>
      <c r="C77" s="21">
        <v>1</v>
      </c>
      <c r="D77" s="20"/>
      <c r="E77" s="21">
        <v>1</v>
      </c>
      <c r="F77" s="113">
        <f t="shared" si="9"/>
        <v>100</v>
      </c>
      <c r="G77" s="71"/>
      <c r="H77" s="71"/>
      <c r="I77" s="75"/>
      <c r="J77" s="94"/>
      <c r="K77" s="71"/>
      <c r="L77" s="75"/>
      <c r="M77" s="121"/>
      <c r="N77" s="20"/>
      <c r="O77" s="20"/>
      <c r="P77" s="107"/>
    </row>
    <row r="78" spans="1:16" s="13" customFormat="1" ht="18" customHeight="1">
      <c r="A78" s="18" t="s">
        <v>65</v>
      </c>
      <c r="B78" s="19" t="s">
        <v>66</v>
      </c>
      <c r="C78" s="21">
        <v>19776.6</v>
      </c>
      <c r="D78" s="21">
        <f>D80+D81+D82</f>
        <v>0</v>
      </c>
      <c r="E78" s="21">
        <v>19746.2</v>
      </c>
      <c r="F78" s="111">
        <f t="shared" si="9"/>
        <v>99.84628298089663</v>
      </c>
      <c r="G78" s="21">
        <v>604.4</v>
      </c>
      <c r="H78" s="21">
        <f>H80+H81+H82</f>
        <v>0</v>
      </c>
      <c r="I78" s="21">
        <v>604.1</v>
      </c>
      <c r="J78" s="95">
        <f>I78/G78*100</f>
        <v>99.95036399735275</v>
      </c>
      <c r="K78" s="21">
        <v>100.3</v>
      </c>
      <c r="L78" s="21">
        <v>99.9</v>
      </c>
      <c r="M78" s="95">
        <f>L78/K78*100</f>
        <v>99.6011964107677</v>
      </c>
      <c r="N78" s="11">
        <f>G78+K78</f>
        <v>704.6999999999999</v>
      </c>
      <c r="O78" s="11">
        <f>I78+L78</f>
        <v>704</v>
      </c>
      <c r="P78" s="105">
        <f>O78/N78*100</f>
        <v>99.9006669504754</v>
      </c>
    </row>
    <row r="79" spans="1:16" ht="12.75">
      <c r="A79" s="14" t="s">
        <v>8</v>
      </c>
      <c r="B79" s="15"/>
      <c r="C79" s="69"/>
      <c r="D79" s="69"/>
      <c r="E79" s="69"/>
      <c r="F79" s="113"/>
      <c r="G79" s="23"/>
      <c r="H79" s="23"/>
      <c r="I79" s="25"/>
      <c r="J79" s="95"/>
      <c r="K79" s="23"/>
      <c r="L79" s="25"/>
      <c r="M79" s="118"/>
      <c r="N79" s="16"/>
      <c r="O79" s="16"/>
      <c r="P79" s="106"/>
    </row>
    <row r="80" spans="1:16" ht="12.75">
      <c r="A80" s="14" t="s">
        <v>67</v>
      </c>
      <c r="B80" s="15" t="s">
        <v>68</v>
      </c>
      <c r="C80" s="23">
        <v>590</v>
      </c>
      <c r="D80" s="16"/>
      <c r="E80" s="16">
        <v>590</v>
      </c>
      <c r="F80" s="113">
        <f>E80/C80*100</f>
        <v>100</v>
      </c>
      <c r="G80" s="23">
        <v>604.4</v>
      </c>
      <c r="H80" s="23"/>
      <c r="I80" s="25">
        <v>604.1</v>
      </c>
      <c r="J80" s="96">
        <f>I80/G80*100</f>
        <v>99.95036399735275</v>
      </c>
      <c r="K80" s="23">
        <v>100.3</v>
      </c>
      <c r="L80" s="25">
        <v>99.9</v>
      </c>
      <c r="M80" s="95">
        <f>L80/K80*100</f>
        <v>99.6011964107677</v>
      </c>
      <c r="N80" s="11">
        <f>G80+K80</f>
        <v>704.6999999999999</v>
      </c>
      <c r="O80" s="11">
        <f>I80+L80</f>
        <v>704</v>
      </c>
      <c r="P80" s="105">
        <f>O80/N80*100</f>
        <v>99.9006669504754</v>
      </c>
    </row>
    <row r="81" spans="1:16" ht="12.75">
      <c r="A81" s="14" t="s">
        <v>69</v>
      </c>
      <c r="B81" s="15" t="s">
        <v>70</v>
      </c>
      <c r="C81" s="23">
        <v>7863.7</v>
      </c>
      <c r="D81" s="16"/>
      <c r="E81" s="23">
        <v>7862.7</v>
      </c>
      <c r="F81" s="113">
        <f>E81/C81*100</f>
        <v>99.98728333990361</v>
      </c>
      <c r="G81" s="73"/>
      <c r="H81" s="73"/>
      <c r="I81" s="74"/>
      <c r="J81" s="120"/>
      <c r="K81" s="73"/>
      <c r="L81" s="74"/>
      <c r="M81" s="95"/>
      <c r="N81" s="11"/>
      <c r="O81" s="11"/>
      <c r="P81" s="105"/>
    </row>
    <row r="82" spans="1:16" ht="12.75">
      <c r="A82" s="14" t="s">
        <v>71</v>
      </c>
      <c r="B82" s="15" t="s">
        <v>72</v>
      </c>
      <c r="C82" s="23">
        <v>11322.9</v>
      </c>
      <c r="D82" s="16"/>
      <c r="E82" s="23">
        <v>11293.5</v>
      </c>
      <c r="F82" s="113">
        <f>E82/C82*100</f>
        <v>99.74034920382587</v>
      </c>
      <c r="G82" s="73"/>
      <c r="H82" s="73"/>
      <c r="I82" s="74"/>
      <c r="J82" s="120"/>
      <c r="K82" s="73"/>
      <c r="L82" s="74"/>
      <c r="M82" s="95"/>
      <c r="N82" s="11"/>
      <c r="O82" s="11"/>
      <c r="P82" s="105"/>
    </row>
    <row r="83" spans="1:16" ht="12.75">
      <c r="A83" s="29" t="s">
        <v>73</v>
      </c>
      <c r="B83" s="19" t="s">
        <v>74</v>
      </c>
      <c r="C83" s="21">
        <v>65.2</v>
      </c>
      <c r="D83" s="20"/>
      <c r="E83" s="20">
        <v>65.2</v>
      </c>
      <c r="F83" s="111">
        <f>E83/C83*100</f>
        <v>100</v>
      </c>
      <c r="G83" s="21">
        <v>51.2</v>
      </c>
      <c r="H83" s="21"/>
      <c r="I83" s="22">
        <v>51.2</v>
      </c>
      <c r="J83" s="95">
        <f>I83/G83*100</f>
        <v>100</v>
      </c>
      <c r="K83" s="72"/>
      <c r="L83" s="80"/>
      <c r="M83" s="95" t="e">
        <f aca="true" t="shared" si="10" ref="M83:M88">L83/K83*100</f>
        <v>#DIV/0!</v>
      </c>
      <c r="N83" s="11">
        <f aca="true" t="shared" si="11" ref="N83:N88">G83+K83</f>
        <v>51.2</v>
      </c>
      <c r="O83" s="11">
        <f aca="true" t="shared" si="12" ref="O83:O88">I83+L83</f>
        <v>51.2</v>
      </c>
      <c r="P83" s="105">
        <f aca="true" t="shared" si="13" ref="P83:P88">O83/N83*100</f>
        <v>100</v>
      </c>
    </row>
    <row r="84" spans="1:16" ht="12.75">
      <c r="A84" s="78" t="s">
        <v>20</v>
      </c>
      <c r="B84" s="15"/>
      <c r="C84" s="73"/>
      <c r="D84" s="69"/>
      <c r="E84" s="69"/>
      <c r="F84" s="114"/>
      <c r="G84" s="23">
        <v>7.3</v>
      </c>
      <c r="H84" s="23"/>
      <c r="I84" s="25">
        <v>7.3</v>
      </c>
      <c r="J84" s="95">
        <f>I84/G84*100</f>
        <v>100</v>
      </c>
      <c r="K84" s="73"/>
      <c r="L84" s="74"/>
      <c r="M84" s="95" t="e">
        <f t="shared" si="10"/>
        <v>#DIV/0!</v>
      </c>
      <c r="N84" s="11">
        <f t="shared" si="11"/>
        <v>7.3</v>
      </c>
      <c r="O84" s="11">
        <f t="shared" si="12"/>
        <v>7.3</v>
      </c>
      <c r="P84" s="105">
        <f t="shared" si="13"/>
        <v>100</v>
      </c>
    </row>
    <row r="85" spans="1:16" ht="12.75">
      <c r="A85" s="50" t="s">
        <v>75</v>
      </c>
      <c r="B85" s="19" t="s">
        <v>76</v>
      </c>
      <c r="C85" s="21">
        <v>241.9</v>
      </c>
      <c r="D85" s="21"/>
      <c r="E85" s="21">
        <v>228.7</v>
      </c>
      <c r="F85" s="111">
        <f>E85/C85*100</f>
        <v>94.54319966928482</v>
      </c>
      <c r="G85" s="21">
        <v>0</v>
      </c>
      <c r="H85" s="21"/>
      <c r="I85" s="21">
        <v>0</v>
      </c>
      <c r="J85" s="96" t="e">
        <f>I85/G85*100</f>
        <v>#DIV/0!</v>
      </c>
      <c r="K85" s="21">
        <v>0</v>
      </c>
      <c r="L85" s="21">
        <v>0</v>
      </c>
      <c r="M85" s="95" t="e">
        <f t="shared" si="10"/>
        <v>#DIV/0!</v>
      </c>
      <c r="N85" s="11">
        <f t="shared" si="11"/>
        <v>0</v>
      </c>
      <c r="O85" s="11">
        <f t="shared" si="12"/>
        <v>0</v>
      </c>
      <c r="P85" s="105" t="e">
        <f t="shared" si="13"/>
        <v>#DIV/0!</v>
      </c>
    </row>
    <row r="86" spans="1:16" s="13" customFormat="1" ht="34.5" thickBot="1">
      <c r="A86" s="9" t="s">
        <v>77</v>
      </c>
      <c r="B86" s="10" t="s">
        <v>78</v>
      </c>
      <c r="C86" s="12">
        <v>17147.4</v>
      </c>
      <c r="D86" s="51"/>
      <c r="E86" s="12">
        <v>14864.3</v>
      </c>
      <c r="F86" s="111">
        <f>E86/C86*100</f>
        <v>86.68544502373537</v>
      </c>
      <c r="G86" s="12">
        <v>0</v>
      </c>
      <c r="H86" s="12"/>
      <c r="I86" s="52">
        <v>0</v>
      </c>
      <c r="J86" s="96"/>
      <c r="K86" s="12">
        <v>0</v>
      </c>
      <c r="L86" s="52">
        <v>0</v>
      </c>
      <c r="M86" s="95" t="e">
        <f t="shared" si="10"/>
        <v>#DIV/0!</v>
      </c>
      <c r="N86" s="11">
        <f t="shared" si="11"/>
        <v>0</v>
      </c>
      <c r="O86" s="11">
        <f t="shared" si="12"/>
        <v>0</v>
      </c>
      <c r="P86" s="105" t="e">
        <f t="shared" si="13"/>
        <v>#DIV/0!</v>
      </c>
    </row>
    <row r="87" spans="1:16" ht="13.5" hidden="1" thickBot="1">
      <c r="A87" s="53"/>
      <c r="B87" s="54"/>
      <c r="C87" s="83"/>
      <c r="D87" s="83"/>
      <c r="E87" s="83"/>
      <c r="F87" s="115" t="e">
        <f>E87/C87*100</f>
        <v>#DIV/0!</v>
      </c>
      <c r="G87" s="83"/>
      <c r="H87" s="83"/>
      <c r="I87" s="84"/>
      <c r="J87" s="99" t="e">
        <f>I87/G87*100</f>
        <v>#DIV/0!</v>
      </c>
      <c r="K87" s="83"/>
      <c r="L87" s="84"/>
      <c r="M87" s="102" t="e">
        <f t="shared" si="10"/>
        <v>#DIV/0!</v>
      </c>
      <c r="N87" s="89">
        <f t="shared" si="11"/>
        <v>0</v>
      </c>
      <c r="O87" s="89">
        <f t="shared" si="12"/>
        <v>0</v>
      </c>
      <c r="P87" s="128" t="e">
        <f t="shared" si="13"/>
        <v>#DIV/0!</v>
      </c>
    </row>
    <row r="88" spans="1:16" s="59" customFormat="1" ht="18.75" customHeight="1" thickBot="1">
      <c r="A88" s="55" t="s">
        <v>79</v>
      </c>
      <c r="B88" s="56"/>
      <c r="C88" s="57">
        <f>C86+C85+C83+C78+C77+C72+C35+C34+C33+C32+C31+C30+C7+0.1</f>
        <v>304169.89999999997</v>
      </c>
      <c r="D88" s="57">
        <f>D86+D85+D83+D78+D77+D72+D35+D34+D33+D32+D31+D30+D7</f>
        <v>0</v>
      </c>
      <c r="E88" s="57">
        <f>E86+E85+E83+E78+E77+E72+E35+E34+E33+E32+E31+E30+E7+0.1</f>
        <v>298184.89999999997</v>
      </c>
      <c r="F88" s="116">
        <f>E88/C88*100</f>
        <v>98.03234968351569</v>
      </c>
      <c r="G88" s="57">
        <f>G86+G85+G83+G78+G77+G72+G61+G35+G34+G33+G32+G31+G30+G7</f>
        <v>22832.6</v>
      </c>
      <c r="H88" s="57">
        <f>H86+H85+H83+H78+H77+H72+H35+H34+H33+H32+H31+H30+H7</f>
        <v>4263.1</v>
      </c>
      <c r="I88" s="57">
        <f>I86+I85+I83+I78+I77+I72+I61+I35+I34+I33+I32+I31+I30+I7</f>
        <v>20356.300000000003</v>
      </c>
      <c r="J88" s="100">
        <f>I88/G88*100</f>
        <v>89.15454218967618</v>
      </c>
      <c r="K88" s="57">
        <f>K86+K85+K83+K78+K77+K72+K61+K35+K34+K33+K32+K31+K30+K7</f>
        <v>45608.399999999994</v>
      </c>
      <c r="L88" s="88">
        <f>L86+L85+L83+L78+L77+L72+L35+L34+L33+L32+L31+L30+L7</f>
        <v>15563.700000000003</v>
      </c>
      <c r="M88" s="103">
        <f t="shared" si="10"/>
        <v>34.124634935669754</v>
      </c>
      <c r="N88" s="58">
        <f t="shared" si="11"/>
        <v>68441</v>
      </c>
      <c r="O88" s="127">
        <f t="shared" si="12"/>
        <v>35920.00000000001</v>
      </c>
      <c r="P88" s="129">
        <f t="shared" si="13"/>
        <v>52.48316067854065</v>
      </c>
    </row>
    <row r="89" spans="1:9" ht="39" customHeight="1">
      <c r="A89" s="60" t="s">
        <v>80</v>
      </c>
      <c r="B89" s="61"/>
      <c r="C89" s="62"/>
      <c r="D89" s="62"/>
      <c r="E89" s="62"/>
      <c r="F89" s="62"/>
      <c r="G89" s="62" t="s">
        <v>81</v>
      </c>
      <c r="H89" s="62"/>
      <c r="I89" s="62"/>
    </row>
    <row r="90" spans="1:9" ht="12.75">
      <c r="A90" s="60"/>
      <c r="B90" s="61"/>
      <c r="C90" s="62"/>
      <c r="D90" s="62"/>
      <c r="E90" s="62"/>
      <c r="F90" s="62"/>
      <c r="G90" s="62"/>
      <c r="H90" s="62"/>
      <c r="I90" s="62"/>
    </row>
    <row r="91" spans="1:9" ht="12.75">
      <c r="A91" s="60"/>
      <c r="B91" s="61"/>
      <c r="C91" s="62"/>
      <c r="D91" s="62"/>
      <c r="E91" s="62"/>
      <c r="F91" s="62"/>
      <c r="G91" s="62"/>
      <c r="H91" s="62"/>
      <c r="I91" s="62"/>
    </row>
    <row r="92" spans="1:9" ht="12.75">
      <c r="A92" s="60"/>
      <c r="B92" s="61"/>
      <c r="C92" s="62"/>
      <c r="D92" s="62"/>
      <c r="E92" s="62"/>
      <c r="F92" s="62"/>
      <c r="G92" s="63"/>
      <c r="H92" s="62"/>
      <c r="I92" s="62"/>
    </row>
    <row r="93" spans="1:9" ht="12.75">
      <c r="A93" s="60"/>
      <c r="B93" s="61"/>
      <c r="C93" s="62"/>
      <c r="D93" s="62"/>
      <c r="E93" s="62"/>
      <c r="F93" s="62"/>
      <c r="G93" s="62"/>
      <c r="H93" s="62"/>
      <c r="I93" s="62"/>
    </row>
    <row r="94" spans="1:9" ht="12.75">
      <c r="A94" s="60"/>
      <c r="B94" s="61"/>
      <c r="C94" s="62"/>
      <c r="D94" s="62"/>
      <c r="E94" s="62"/>
      <c r="F94" s="62"/>
      <c r="G94" s="62"/>
      <c r="H94" s="62"/>
      <c r="I94" s="62"/>
    </row>
    <row r="95" spans="1:9" ht="12.75">
      <c r="A95" s="60"/>
      <c r="B95" s="61"/>
      <c r="C95" s="62"/>
      <c r="D95" s="62"/>
      <c r="E95" s="62"/>
      <c r="F95" s="62"/>
      <c r="G95" s="64"/>
      <c r="H95" s="62"/>
      <c r="I95" s="64"/>
    </row>
    <row r="96" spans="1:9" ht="12.75">
      <c r="A96" s="60"/>
      <c r="B96" s="61"/>
      <c r="C96" s="62"/>
      <c r="D96" s="62"/>
      <c r="E96" s="62"/>
      <c r="F96" s="62"/>
      <c r="G96" s="63"/>
      <c r="H96" s="62"/>
      <c r="I96" s="63"/>
    </row>
    <row r="97" spans="1:9" ht="12.75">
      <c r="A97" s="60"/>
      <c r="B97" s="61"/>
      <c r="C97" s="62"/>
      <c r="D97" s="62"/>
      <c r="E97" s="62"/>
      <c r="F97" s="62"/>
      <c r="G97" s="62"/>
      <c r="H97" s="62"/>
      <c r="I97" s="62"/>
    </row>
    <row r="98" spans="1:9" ht="12.75">
      <c r="A98" s="60"/>
      <c r="B98" s="61"/>
      <c r="C98" s="62"/>
      <c r="D98" s="62"/>
      <c r="E98" s="62"/>
      <c r="F98" s="62"/>
      <c r="G98" s="62"/>
      <c r="H98" s="62"/>
      <c r="I98" s="62"/>
    </row>
    <row r="99" spans="1:9" ht="12.75">
      <c r="A99" s="60"/>
      <c r="B99" s="61"/>
      <c r="C99" s="62"/>
      <c r="D99" s="62"/>
      <c r="E99" s="62"/>
      <c r="F99" s="62"/>
      <c r="G99" s="62"/>
      <c r="H99" s="62"/>
      <c r="I99" s="62"/>
    </row>
    <row r="100" spans="1:9" ht="12.75">
      <c r="A100" s="60"/>
      <c r="B100" s="61"/>
      <c r="C100" s="62"/>
      <c r="D100" s="62"/>
      <c r="E100" s="62"/>
      <c r="F100" s="62"/>
      <c r="G100" s="62"/>
      <c r="H100" s="62"/>
      <c r="I100" s="62"/>
    </row>
    <row r="101" spans="1:9" ht="12.75">
      <c r="A101" s="60"/>
      <c r="B101" s="61"/>
      <c r="C101" s="62"/>
      <c r="D101" s="62"/>
      <c r="E101" s="62"/>
      <c r="F101" s="62"/>
      <c r="G101" s="62"/>
      <c r="H101" s="62"/>
      <c r="I101" s="62"/>
    </row>
    <row r="102" spans="1:9" ht="12.75">
      <c r="A102" s="60"/>
      <c r="B102" s="61"/>
      <c r="C102" s="62"/>
      <c r="D102" s="62"/>
      <c r="E102" s="62"/>
      <c r="F102" s="62"/>
      <c r="G102" s="62"/>
      <c r="H102" s="62"/>
      <c r="I102" s="62"/>
    </row>
    <row r="103" spans="1:9" ht="12.75">
      <c r="A103" s="60"/>
      <c r="B103" s="61"/>
      <c r="C103" s="62"/>
      <c r="D103" s="62"/>
      <c r="E103" s="62"/>
      <c r="F103" s="62"/>
      <c r="G103" s="62"/>
      <c r="H103" s="62"/>
      <c r="I103" s="62"/>
    </row>
    <row r="104" spans="1:9" ht="12.75">
      <c r="A104" s="60"/>
      <c r="B104" s="61"/>
      <c r="C104" s="62"/>
      <c r="D104" s="62"/>
      <c r="E104" s="62"/>
      <c r="F104" s="62"/>
      <c r="G104" s="62"/>
      <c r="H104" s="62"/>
      <c r="I104" s="62"/>
    </row>
    <row r="105" spans="1:9" ht="12.75">
      <c r="A105" s="60"/>
      <c r="B105" s="61"/>
      <c r="C105" s="62"/>
      <c r="D105" s="62"/>
      <c r="E105" s="62"/>
      <c r="F105" s="62"/>
      <c r="G105" s="62"/>
      <c r="H105" s="62"/>
      <c r="I105" s="62"/>
    </row>
    <row r="106" spans="1:9" ht="12.75">
      <c r="A106" s="60"/>
      <c r="B106" s="61"/>
      <c r="C106" s="62"/>
      <c r="D106" s="62"/>
      <c r="E106" s="62"/>
      <c r="F106" s="62"/>
      <c r="G106" s="62"/>
      <c r="H106" s="62"/>
      <c r="I106" s="62"/>
    </row>
    <row r="107" spans="1:9" ht="12.75">
      <c r="A107" s="60"/>
      <c r="B107" s="61"/>
      <c r="C107" s="62"/>
      <c r="D107" s="62"/>
      <c r="E107" s="62"/>
      <c r="F107" s="62"/>
      <c r="G107" s="62"/>
      <c r="H107" s="62"/>
      <c r="I107" s="62"/>
    </row>
    <row r="108" spans="1:9" ht="12.75">
      <c r="A108" s="60"/>
      <c r="B108" s="61"/>
      <c r="C108" s="62"/>
      <c r="D108" s="62"/>
      <c r="E108" s="62"/>
      <c r="F108" s="62"/>
      <c r="G108" s="62"/>
      <c r="H108" s="62"/>
      <c r="I108" s="62"/>
    </row>
    <row r="109" spans="1:9" ht="12.75">
      <c r="A109" s="60"/>
      <c r="B109" s="61"/>
      <c r="C109" s="62"/>
      <c r="D109" s="62"/>
      <c r="E109" s="62"/>
      <c r="F109" s="62"/>
      <c r="G109" s="62"/>
      <c r="H109" s="62"/>
      <c r="I109" s="62"/>
    </row>
    <row r="110" spans="1:9" ht="12.75">
      <c r="A110" s="60"/>
      <c r="B110" s="61"/>
      <c r="C110" s="62"/>
      <c r="D110" s="62"/>
      <c r="E110" s="62"/>
      <c r="F110" s="62"/>
      <c r="G110" s="62"/>
      <c r="H110" s="62"/>
      <c r="I110" s="62"/>
    </row>
    <row r="111" spans="1:9" ht="12.75">
      <c r="A111" s="60"/>
      <c r="B111" s="61"/>
      <c r="C111" s="62"/>
      <c r="D111" s="62"/>
      <c r="E111" s="62"/>
      <c r="F111" s="62"/>
      <c r="G111" s="62"/>
      <c r="H111" s="62"/>
      <c r="I111" s="62"/>
    </row>
    <row r="112" spans="1:9" ht="12.75">
      <c r="A112" s="60"/>
      <c r="B112" s="61"/>
      <c r="C112" s="62"/>
      <c r="D112" s="62"/>
      <c r="E112" s="62"/>
      <c r="F112" s="62"/>
      <c r="G112" s="62"/>
      <c r="H112" s="62"/>
      <c r="I112" s="62"/>
    </row>
    <row r="113" spans="1:9" ht="12.75">
      <c r="A113" s="60"/>
      <c r="B113" s="61"/>
      <c r="C113" s="62"/>
      <c r="D113" s="62"/>
      <c r="E113" s="62"/>
      <c r="F113" s="62"/>
      <c r="G113" s="62"/>
      <c r="H113" s="62"/>
      <c r="I113" s="62"/>
    </row>
    <row r="114" spans="1:9" ht="12.75">
      <c r="A114" s="60"/>
      <c r="B114" s="61"/>
      <c r="C114" s="62"/>
      <c r="D114" s="62"/>
      <c r="E114" s="62"/>
      <c r="F114" s="62"/>
      <c r="G114" s="62"/>
      <c r="H114" s="62"/>
      <c r="I114" s="62"/>
    </row>
    <row r="115" spans="1:9" ht="12.75">
      <c r="A115" s="60"/>
      <c r="B115" s="61"/>
      <c r="C115" s="62"/>
      <c r="D115" s="62"/>
      <c r="E115" s="62"/>
      <c r="F115" s="62"/>
      <c r="G115" s="62"/>
      <c r="H115" s="62"/>
      <c r="I115" s="62"/>
    </row>
    <row r="116" spans="1:9" ht="12.75">
      <c r="A116" s="60"/>
      <c r="B116" s="61"/>
      <c r="C116" s="62"/>
      <c r="D116" s="62"/>
      <c r="E116" s="62"/>
      <c r="F116" s="62"/>
      <c r="G116" s="62"/>
      <c r="H116" s="62"/>
      <c r="I116" s="62"/>
    </row>
    <row r="117" spans="1:9" ht="12.75">
      <c r="A117" s="60"/>
      <c r="B117" s="61"/>
      <c r="C117" s="62"/>
      <c r="D117" s="62"/>
      <c r="E117" s="62"/>
      <c r="F117" s="62"/>
      <c r="G117" s="62"/>
      <c r="H117" s="62"/>
      <c r="I117" s="62"/>
    </row>
    <row r="118" spans="1:9" ht="12.75">
      <c r="A118" s="60"/>
      <c r="B118" s="61"/>
      <c r="C118" s="62"/>
      <c r="D118" s="62"/>
      <c r="E118" s="62"/>
      <c r="F118" s="62"/>
      <c r="G118" s="62"/>
      <c r="H118" s="62"/>
      <c r="I118" s="62"/>
    </row>
    <row r="119" spans="1:9" ht="12.75">
      <c r="A119" s="60"/>
      <c r="B119" s="61"/>
      <c r="C119" s="62"/>
      <c r="D119" s="62"/>
      <c r="E119" s="62"/>
      <c r="F119" s="62"/>
      <c r="G119" s="62"/>
      <c r="H119" s="62"/>
      <c r="I119" s="62"/>
    </row>
    <row r="120" spans="1:9" ht="12.75">
      <c r="A120" s="60"/>
      <c r="B120" s="61"/>
      <c r="C120" s="62"/>
      <c r="D120" s="62"/>
      <c r="E120" s="62"/>
      <c r="F120" s="62"/>
      <c r="G120" s="62"/>
      <c r="H120" s="62"/>
      <c r="I120" s="62"/>
    </row>
    <row r="121" spans="1:9" ht="12.75">
      <c r="A121" s="60"/>
      <c r="B121" s="61"/>
      <c r="C121" s="62"/>
      <c r="D121" s="62"/>
      <c r="E121" s="62"/>
      <c r="F121" s="62"/>
      <c r="G121" s="62"/>
      <c r="H121" s="62"/>
      <c r="I121" s="62"/>
    </row>
    <row r="122" spans="1:9" ht="12.75">
      <c r="A122" s="60"/>
      <c r="B122" s="61"/>
      <c r="C122" s="62"/>
      <c r="D122" s="62"/>
      <c r="E122" s="62"/>
      <c r="F122" s="62"/>
      <c r="G122" s="62"/>
      <c r="H122" s="62"/>
      <c r="I122" s="62"/>
    </row>
    <row r="123" spans="1:9" ht="12.75">
      <c r="A123" s="60"/>
      <c r="B123" s="61"/>
      <c r="C123" s="62"/>
      <c r="D123" s="62"/>
      <c r="E123" s="62"/>
      <c r="F123" s="62"/>
      <c r="G123" s="62"/>
      <c r="H123" s="62"/>
      <c r="I123" s="62"/>
    </row>
    <row r="124" spans="1:9" ht="12.75">
      <c r="A124" s="60"/>
      <c r="B124" s="61"/>
      <c r="C124" s="62"/>
      <c r="D124" s="62"/>
      <c r="E124" s="62"/>
      <c r="F124" s="62"/>
      <c r="G124" s="62"/>
      <c r="H124" s="62"/>
      <c r="I124" s="62"/>
    </row>
    <row r="125" spans="1:9" ht="12.75">
      <c r="A125" s="60"/>
      <c r="B125" s="61"/>
      <c r="C125" s="62"/>
      <c r="D125" s="62"/>
      <c r="E125" s="62"/>
      <c r="F125" s="62"/>
      <c r="G125" s="62"/>
      <c r="H125" s="62"/>
      <c r="I125" s="62"/>
    </row>
    <row r="126" spans="1:9" ht="12.75">
      <c r="A126" s="60"/>
      <c r="B126" s="61"/>
      <c r="C126" s="62"/>
      <c r="D126" s="62"/>
      <c r="E126" s="62"/>
      <c r="F126" s="62"/>
      <c r="G126" s="62"/>
      <c r="H126" s="62"/>
      <c r="I126" s="62"/>
    </row>
    <row r="127" spans="1:9" ht="12.75">
      <c r="A127" s="60"/>
      <c r="B127" s="61"/>
      <c r="C127" s="62"/>
      <c r="D127" s="62"/>
      <c r="E127" s="62"/>
      <c r="F127" s="62"/>
      <c r="G127" s="62"/>
      <c r="H127" s="62"/>
      <c r="I127" s="62"/>
    </row>
    <row r="128" spans="1:9" ht="12.75">
      <c r="A128" s="60"/>
      <c r="B128" s="61"/>
      <c r="C128" s="62"/>
      <c r="D128" s="62"/>
      <c r="E128" s="62"/>
      <c r="F128" s="62"/>
      <c r="G128" s="62"/>
      <c r="H128" s="62"/>
      <c r="I128" s="62"/>
    </row>
    <row r="129" spans="1:9" ht="12.75">
      <c r="A129" s="60"/>
      <c r="B129" s="61"/>
      <c r="C129" s="62"/>
      <c r="D129" s="62"/>
      <c r="E129" s="62"/>
      <c r="F129" s="62"/>
      <c r="G129" s="62"/>
      <c r="H129" s="62"/>
      <c r="I129" s="62"/>
    </row>
    <row r="130" spans="1:9" ht="12.75">
      <c r="A130" s="60"/>
      <c r="B130" s="61"/>
      <c r="C130" s="62"/>
      <c r="D130" s="62"/>
      <c r="E130" s="62"/>
      <c r="F130" s="62"/>
      <c r="G130" s="62"/>
      <c r="H130" s="62"/>
      <c r="I130" s="62"/>
    </row>
    <row r="131" spans="1:9" ht="12.75">
      <c r="A131" s="60"/>
      <c r="B131" s="61"/>
      <c r="C131" s="62"/>
      <c r="D131" s="62"/>
      <c r="E131" s="62"/>
      <c r="F131" s="62"/>
      <c r="G131" s="62"/>
      <c r="H131" s="62"/>
      <c r="I131" s="62"/>
    </row>
    <row r="132" spans="1:9" ht="12.75">
      <c r="A132" s="60"/>
      <c r="B132" s="61"/>
      <c r="C132" s="62"/>
      <c r="D132" s="62"/>
      <c r="E132" s="62"/>
      <c r="F132" s="62"/>
      <c r="G132" s="62"/>
      <c r="H132" s="62"/>
      <c r="I132" s="62"/>
    </row>
    <row r="133" spans="1:9" ht="12.75">
      <c r="A133" s="60"/>
      <c r="B133" s="61"/>
      <c r="C133" s="62"/>
      <c r="D133" s="62"/>
      <c r="E133" s="62"/>
      <c r="F133" s="62"/>
      <c r="G133" s="62"/>
      <c r="H133" s="62"/>
      <c r="I133" s="62"/>
    </row>
    <row r="134" spans="1:9" ht="12.75">
      <c r="A134" s="60"/>
      <c r="B134" s="61"/>
      <c r="C134" s="62"/>
      <c r="D134" s="62"/>
      <c r="E134" s="62"/>
      <c r="F134" s="62"/>
      <c r="G134" s="62"/>
      <c r="H134" s="62"/>
      <c r="I134" s="62"/>
    </row>
    <row r="135" spans="1:9" ht="12.75">
      <c r="A135" s="60"/>
      <c r="B135" s="61"/>
      <c r="C135" s="62"/>
      <c r="D135" s="62"/>
      <c r="E135" s="62"/>
      <c r="F135" s="62"/>
      <c r="G135" s="62"/>
      <c r="H135" s="62"/>
      <c r="I135" s="62"/>
    </row>
    <row r="136" spans="1:9" ht="12.75">
      <c r="A136" s="60"/>
      <c r="B136" s="61"/>
      <c r="C136" s="62"/>
      <c r="D136" s="62"/>
      <c r="E136" s="62"/>
      <c r="F136" s="62"/>
      <c r="G136" s="62"/>
      <c r="H136" s="62"/>
      <c r="I136" s="62"/>
    </row>
    <row r="137" spans="1:9" ht="12.75">
      <c r="A137" s="60"/>
      <c r="B137" s="61"/>
      <c r="C137" s="62"/>
      <c r="D137" s="62"/>
      <c r="E137" s="62"/>
      <c r="F137" s="62"/>
      <c r="G137" s="62"/>
      <c r="H137" s="62"/>
      <c r="I137" s="62"/>
    </row>
    <row r="138" spans="1:9" ht="12.75">
      <c r="A138" s="60"/>
      <c r="B138" s="61"/>
      <c r="C138" s="62"/>
      <c r="D138" s="62"/>
      <c r="E138" s="62"/>
      <c r="F138" s="62"/>
      <c r="G138" s="62"/>
      <c r="H138" s="62"/>
      <c r="I138" s="62"/>
    </row>
    <row r="139" spans="1:9" ht="12.75">
      <c r="A139" s="60"/>
      <c r="B139" s="61"/>
      <c r="C139" s="62"/>
      <c r="D139" s="62"/>
      <c r="E139" s="62"/>
      <c r="F139" s="62"/>
      <c r="G139" s="62"/>
      <c r="H139" s="62"/>
      <c r="I139" s="62"/>
    </row>
    <row r="140" spans="1:9" ht="12.75">
      <c r="A140" s="60"/>
      <c r="B140" s="61"/>
      <c r="C140" s="62"/>
      <c r="D140" s="62"/>
      <c r="E140" s="62"/>
      <c r="F140" s="62"/>
      <c r="G140" s="62"/>
      <c r="H140" s="62"/>
      <c r="I140" s="62"/>
    </row>
    <row r="141" spans="1:9" ht="12.75">
      <c r="A141" s="60"/>
      <c r="B141" s="61"/>
      <c r="C141" s="62"/>
      <c r="D141" s="62"/>
      <c r="E141" s="62"/>
      <c r="F141" s="62"/>
      <c r="G141" s="62"/>
      <c r="H141" s="62"/>
      <c r="I141" s="62"/>
    </row>
    <row r="142" spans="1:9" ht="12.75">
      <c r="A142" s="60"/>
      <c r="B142" s="61"/>
      <c r="C142" s="62"/>
      <c r="D142" s="62"/>
      <c r="E142" s="62"/>
      <c r="F142" s="62"/>
      <c r="G142" s="62"/>
      <c r="H142" s="62"/>
      <c r="I142" s="62"/>
    </row>
    <row r="143" spans="1:9" ht="12.75">
      <c r="A143" s="60"/>
      <c r="B143" s="61"/>
      <c r="C143" s="62"/>
      <c r="D143" s="62"/>
      <c r="E143" s="62"/>
      <c r="F143" s="62"/>
      <c r="G143" s="62"/>
      <c r="H143" s="62"/>
      <c r="I143" s="62"/>
    </row>
    <row r="144" spans="1:9" ht="12.75">
      <c r="A144" s="60"/>
      <c r="B144" s="61"/>
      <c r="C144" s="62"/>
      <c r="D144" s="62"/>
      <c r="E144" s="62"/>
      <c r="F144" s="62"/>
      <c r="G144" s="62"/>
      <c r="H144" s="62"/>
      <c r="I144" s="62"/>
    </row>
    <row r="145" spans="1:9" ht="12.75">
      <c r="A145" s="60"/>
      <c r="B145" s="61"/>
      <c r="C145" s="62"/>
      <c r="D145" s="62"/>
      <c r="E145" s="62"/>
      <c r="F145" s="62"/>
      <c r="G145" s="62"/>
      <c r="H145" s="62"/>
      <c r="I145" s="62"/>
    </row>
    <row r="146" spans="1:9" ht="12.75">
      <c r="A146" s="60"/>
      <c r="B146" s="61"/>
      <c r="C146" s="62"/>
      <c r="D146" s="62"/>
      <c r="E146" s="62"/>
      <c r="F146" s="62"/>
      <c r="G146" s="62"/>
      <c r="H146" s="62"/>
      <c r="I146" s="62"/>
    </row>
    <row r="147" spans="1:9" ht="12.75">
      <c r="A147" s="60"/>
      <c r="B147" s="61"/>
      <c r="C147" s="62"/>
      <c r="D147" s="62"/>
      <c r="E147" s="62"/>
      <c r="F147" s="62"/>
      <c r="G147" s="62"/>
      <c r="H147" s="62"/>
      <c r="I147" s="62"/>
    </row>
    <row r="148" spans="1:9" ht="12.75">
      <c r="A148" s="60"/>
      <c r="B148" s="61"/>
      <c r="C148" s="62"/>
      <c r="D148" s="62"/>
      <c r="E148" s="62"/>
      <c r="F148" s="62"/>
      <c r="G148" s="62"/>
      <c r="H148" s="62"/>
      <c r="I148" s="62"/>
    </row>
    <row r="149" spans="1:9" ht="12.75">
      <c r="A149" s="60"/>
      <c r="B149" s="61"/>
      <c r="C149" s="62"/>
      <c r="D149" s="62"/>
      <c r="E149" s="62"/>
      <c r="F149" s="62"/>
      <c r="G149" s="62"/>
      <c r="H149" s="62"/>
      <c r="I149" s="62"/>
    </row>
    <row r="150" spans="1:9" ht="12.75">
      <c r="A150" s="60"/>
      <c r="B150" s="61"/>
      <c r="C150" s="62"/>
      <c r="D150" s="62"/>
      <c r="E150" s="62"/>
      <c r="F150" s="62"/>
      <c r="G150" s="62"/>
      <c r="H150" s="62"/>
      <c r="I150" s="62"/>
    </row>
    <row r="151" spans="1:9" ht="12.75">
      <c r="A151" s="60"/>
      <c r="B151" s="61"/>
      <c r="C151" s="62"/>
      <c r="D151" s="62"/>
      <c r="E151" s="62"/>
      <c r="F151" s="62"/>
      <c r="G151" s="62"/>
      <c r="H151" s="62"/>
      <c r="I151" s="62"/>
    </row>
    <row r="152" spans="1:9" ht="12.75">
      <c r="A152" s="60"/>
      <c r="B152" s="61"/>
      <c r="C152" s="62"/>
      <c r="D152" s="62"/>
      <c r="E152" s="62"/>
      <c r="F152" s="62"/>
      <c r="G152" s="62"/>
      <c r="H152" s="62"/>
      <c r="I152" s="62"/>
    </row>
  </sheetData>
  <mergeCells count="8">
    <mergeCell ref="K5:M5"/>
    <mergeCell ref="N5:P5"/>
    <mergeCell ref="A2:J2"/>
    <mergeCell ref="A3:J3"/>
    <mergeCell ref="A5:A6"/>
    <mergeCell ref="B5:B6"/>
    <mergeCell ref="G5:J5"/>
    <mergeCell ref="C5:F5"/>
  </mergeCells>
  <printOptions/>
  <pageMargins left="0.9" right="0.59" top="0.5905511811023623" bottom="0.5905511811023623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Raifo-130</cp:lastModifiedBy>
  <cp:lastPrinted>2016-08-08T06:17:23Z</cp:lastPrinted>
  <dcterms:created xsi:type="dcterms:W3CDTF">2014-02-05T06:16:45Z</dcterms:created>
  <dcterms:modified xsi:type="dcterms:W3CDTF">2017-01-18T13:59:04Z</dcterms:modified>
  <cp:category/>
  <cp:version/>
  <cp:contentType/>
  <cp:contentStatus/>
</cp:coreProperties>
</file>