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430" activeTab="8"/>
  </bookViews>
  <sheets>
    <sheet name="на 01.02.13" sheetId="1" r:id="rId1"/>
    <sheet name="на 01.03.13" sheetId="2" r:id="rId2"/>
    <sheet name="на 01.04.13 " sheetId="3" r:id="rId3"/>
    <sheet name="на 01.05.13" sheetId="4" r:id="rId4"/>
    <sheet name="на 01.06.13 " sheetId="5" r:id="rId5"/>
    <sheet name="на 01.07.13 " sheetId="6" r:id="rId6"/>
    <sheet name="на 01.08.13" sheetId="7" r:id="rId7"/>
    <sheet name="на 01.09.13 " sheetId="8" r:id="rId8"/>
    <sheet name="на 01.10.13" sheetId="9" r:id="rId9"/>
  </sheets>
  <externalReferences>
    <externalReference r:id="rId12"/>
  </externalReferences>
  <definedNames>
    <definedName name="_xlnm.Print_Titles" localSheetId="0">'на 01.02.13'!$2:$2</definedName>
    <definedName name="_xlnm.Print_Titles" localSheetId="1">'на 01.03.13'!$2:$2</definedName>
    <definedName name="_xlnm.Print_Titles" localSheetId="2">'на 01.04.13 '!$2:$2</definedName>
    <definedName name="_xlnm.Print_Titles" localSheetId="3">'на 01.05.13'!$2:$2</definedName>
    <definedName name="_xlnm.Print_Titles" localSheetId="4">'на 01.06.13 '!$2:$2</definedName>
    <definedName name="_xlnm.Print_Titles" localSheetId="5">'на 01.07.13 '!$2:$2</definedName>
    <definedName name="_xlnm.Print_Titles" localSheetId="6">'на 01.08.13'!$2:$2</definedName>
    <definedName name="_xlnm.Print_Titles" localSheetId="7">'на 01.09.13 '!$2:$2</definedName>
    <definedName name="_xlnm.Print_Titles" localSheetId="8">'на 01.10.13'!$2:$2</definedName>
    <definedName name="_xlnm.Print_Area" localSheetId="7">'на 01.09.13 '!$A$1:$I$116</definedName>
    <definedName name="_xlnm.Print_Area" localSheetId="8">'на 01.10.13'!$A$1:$I$120</definedName>
  </definedNames>
  <calcPr fullCalcOnLoad="1"/>
</workbook>
</file>

<file path=xl/sharedStrings.xml><?xml version="1.0" encoding="utf-8"?>
<sst xmlns="http://schemas.openxmlformats.org/spreadsheetml/2006/main" count="2286" uniqueCount="243">
  <si>
    <t>План на год</t>
  </si>
  <si>
    <t>Кассовый расход</t>
  </si>
  <si>
    <t xml:space="preserve">ВСЕГО МЕЖБЮДЖЕТНЫЕ ТРАНСФЕРТЫ </t>
  </si>
  <si>
    <t>Вид расхода</t>
  </si>
  <si>
    <t>Поступление</t>
  </si>
  <si>
    <t>ЦС</t>
  </si>
  <si>
    <t>п/п</t>
  </si>
  <si>
    <t>ГРБС</t>
  </si>
  <si>
    <t>поселения</t>
  </si>
  <si>
    <t>адм.   района</t>
  </si>
  <si>
    <t>МБС</t>
  </si>
  <si>
    <t>РУО</t>
  </si>
  <si>
    <t>Всего остаток  средств на счете (консолидиров.)</t>
  </si>
  <si>
    <r>
      <t>Субвенция</t>
    </r>
    <r>
      <rPr>
        <sz val="10"/>
        <rFont val="Times New Roman"/>
        <family val="1"/>
      </rPr>
      <t xml:space="preserve"> на реализация государственного стандарта общего образования </t>
    </r>
  </si>
  <si>
    <r>
      <t>Субвенция</t>
    </r>
    <r>
      <rPr>
        <sz val="10"/>
        <rFont val="Times New Roman"/>
        <family val="1"/>
      </rPr>
      <t xml:space="preserve"> на содержание ребенка в семье опекуна и приемной семье за счет средств областного бюджета </t>
    </r>
  </si>
  <si>
    <t xml:space="preserve">Итого  МЕЖБЮДЖЕТНЫЕ ТРАНСФЕРТЫ </t>
  </si>
  <si>
    <r>
      <t>Субвенция</t>
    </r>
    <r>
      <rPr>
        <sz val="10"/>
        <rFont val="Times New Roman"/>
        <family val="1"/>
      </rPr>
      <t xml:space="preserve"> на поддержку сельскохозяйственного производства (на выполнение управленческих функций) </t>
    </r>
    <r>
      <rPr>
        <b/>
        <sz val="10"/>
        <rFont val="Times New Roman"/>
        <family val="1"/>
      </rPr>
      <t xml:space="preserve"> СХ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</t>
    </r>
  </si>
  <si>
    <t>адм.района</t>
  </si>
  <si>
    <r>
      <t>Субвенция</t>
    </r>
    <r>
      <rPr>
        <sz val="10"/>
        <rFont val="Times New Roman"/>
        <family val="1"/>
      </rPr>
      <t xml:space="preserve"> на хранение и комплектование муницнпальных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муниципальньих образований:  </t>
    </r>
  </si>
  <si>
    <t>материальное обеспечение приемной семьи</t>
  </si>
  <si>
    <t>выплаты семьям опекунов на содержание подопечных детей</t>
  </si>
  <si>
    <t>ВР 423</t>
  </si>
  <si>
    <t>ВР 422</t>
  </si>
  <si>
    <t>фин.управл</t>
  </si>
  <si>
    <t>учреждения</t>
  </si>
  <si>
    <t>РЦКи Д</t>
  </si>
  <si>
    <t>Райфинуправление</t>
  </si>
  <si>
    <t>районная Дума</t>
  </si>
  <si>
    <t>Администрация района</t>
  </si>
  <si>
    <t>Кильмезская МБС</t>
  </si>
  <si>
    <t>РЦКиД</t>
  </si>
  <si>
    <t>ДШИ</t>
  </si>
  <si>
    <t>райфу</t>
  </si>
  <si>
    <t>00020203029050000151</t>
  </si>
  <si>
    <t>Код дохода</t>
  </si>
  <si>
    <t>00020203027050000151</t>
  </si>
  <si>
    <t>902</t>
  </si>
  <si>
    <t>936</t>
  </si>
  <si>
    <t>992</t>
  </si>
  <si>
    <t>адм. района</t>
  </si>
  <si>
    <r>
      <t>Субсидия</t>
    </r>
    <r>
      <rPr>
        <sz val="10"/>
        <rFont val="Times New Roman"/>
        <family val="1"/>
      </rPr>
      <t xml:space="preserve"> на выравнивание МР</t>
    </r>
  </si>
  <si>
    <t>Музей</t>
  </si>
  <si>
    <t>адм</t>
  </si>
  <si>
    <r>
      <t>Субсидия</t>
    </r>
    <r>
      <rPr>
        <sz val="10"/>
        <rFont val="Times New Roman"/>
        <family val="1"/>
      </rPr>
      <t xml:space="preserve"> на реализацию мероприятий областной целевой программы «Развитие транспортной инфраструктуры Кировской области до 2015 года»</t>
    </r>
  </si>
  <si>
    <r>
      <t>Субвенция</t>
    </r>
    <r>
      <rPr>
        <sz val="9"/>
        <rFont val="Times New Roman"/>
        <family val="1"/>
      </rPr>
      <t xml:space="preserve"> на осуществление первичного воинского учета на территориях, где отсутствуют военные комиссариаты </t>
    </r>
  </si>
  <si>
    <r>
      <t>Субвенция</t>
    </r>
    <r>
      <rPr>
        <sz val="9"/>
        <rFont val="Times New Roman"/>
        <family val="1"/>
      </rPr>
      <t xml:space="preserve"> на предоставление гражданам субсидий на оплату жилого помещения и коммунальных услуг (субсидии на оплату жилых помещений и коммунальных услуг) </t>
    </r>
  </si>
  <si>
    <r>
      <t>Субвенция</t>
    </r>
    <r>
      <rPr>
        <sz val="9"/>
        <rFont val="Times New Roman"/>
        <family val="1"/>
      </rPr>
      <t xml:space="preserve"> на предоставление гражданам субсидий на оплату жилого помещения и коммунальных услуг (Администрирование расходов)</t>
    </r>
  </si>
  <si>
    <r>
      <t>Субвенция</t>
    </r>
    <r>
      <rPr>
        <sz val="9"/>
        <rFont val="Times New Roman"/>
        <family val="1"/>
      </rPr>
      <t xml:space="preserve"> на компенсацию части родительской платы за содержание ребенка в государственных и муницяпальных образовательных учреждениях, реализующих основную общеобразовательяую программу дошкольного образования </t>
    </r>
  </si>
  <si>
    <t>адм.    района</t>
  </si>
  <si>
    <t>Реализация государственного стандарта общего образования на обеспечение внеурочной деятельности в рамках реализации федерального государственного стандарта начального общего образования</t>
  </si>
  <si>
    <t>Защита населения от болезней, общих для человека и животных в части организации и содержания скотомогильников (биотермических ям)</t>
  </si>
  <si>
    <r>
      <t xml:space="preserve">Дотация </t>
    </r>
    <r>
      <rPr>
        <sz val="10"/>
        <rFont val="Times New Roman"/>
        <family val="1"/>
      </rPr>
      <t>на выравнивание МР</t>
    </r>
  </si>
  <si>
    <r>
      <t xml:space="preserve">Дотация </t>
    </r>
    <r>
      <rPr>
        <sz val="10"/>
        <rFont val="Times New Roman"/>
        <family val="1"/>
      </rPr>
      <t>на стимулирование МР</t>
    </r>
  </si>
  <si>
    <r>
      <t>Дотация</t>
    </r>
    <r>
      <rPr>
        <sz val="10"/>
        <rFont val="Times New Roman"/>
        <family val="1"/>
      </rPr>
      <t xml:space="preserve"> на сбалансированность МР</t>
    </r>
  </si>
  <si>
    <t>из них федеральные</t>
  </si>
  <si>
    <t xml:space="preserve">                                   сельские поселения всего:</t>
  </si>
  <si>
    <t>в т.ч. целевые</t>
  </si>
  <si>
    <t xml:space="preserve">из них средства:  муниципальный район      всего   </t>
  </si>
  <si>
    <r>
      <t>Субвенция</t>
    </r>
    <r>
      <rPr>
        <sz val="10"/>
        <rFont val="Times New Roman"/>
        <family val="1"/>
      </rPr>
      <t xml:space="preserve"> на частичную компенсацию расходов за наем жилого помещения, теплоснабжение (при отсутствии централизованного теплоснабжения (при наличии печного отопления) — на приобретение и доставку твердого топлива в пределах норм, установленных для продажи </t>
    </r>
  </si>
  <si>
    <t>4362111 ДП 058</t>
  </si>
  <si>
    <t>4362112 ДП 058</t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</si>
  <si>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</t>
    </r>
    <r>
      <rPr>
        <b/>
        <sz val="10"/>
        <rFont val="Times New Roman"/>
        <family val="1"/>
      </rPr>
      <t>энергосбережение в системе общего образования</t>
    </r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</si>
  <si>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(</t>
    </r>
    <r>
      <rPr>
        <b/>
        <sz val="10"/>
        <rFont val="Times New Roman"/>
        <family val="1"/>
      </rPr>
      <t>приобретение спортивного инвентаря)</t>
    </r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</si>
  <si>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(</t>
    </r>
    <r>
      <rPr>
        <b/>
        <sz val="10"/>
        <rFont val="Times New Roman"/>
        <family val="1"/>
      </rPr>
      <t>приобретение спортивного оборудования)</t>
    </r>
  </si>
  <si>
    <t>4362113 ДП 058</t>
  </si>
  <si>
    <r>
      <t>Субсидии</t>
    </r>
    <r>
      <rPr>
        <sz val="9"/>
        <rFont val="Times New Roman"/>
        <family val="1"/>
      </rPr>
      <t xml:space="preserve"> местным бюджетам из областного бюджета на реализацию подпрограммы "Обеспечение жильем молодых семей" федеральной целевой программы Жилище на 2011-2015 годы</t>
    </r>
  </si>
  <si>
    <t>Областная целевая программа "Дом для молодой семьи" на 2012 год</t>
  </si>
  <si>
    <t>пгт</t>
  </si>
  <si>
    <t>00020202024052100151</t>
  </si>
  <si>
    <t>00020203024051500151</t>
  </si>
  <si>
    <t>00020203024051400151</t>
  </si>
  <si>
    <t>5210202</t>
  </si>
  <si>
    <r>
      <t>Субвенции</t>
    </r>
    <r>
      <rPr>
        <sz val="10"/>
        <color indexed="8"/>
        <rFont val="Times New Roman"/>
        <family val="1"/>
      </rPr>
      <t xml:space="preserve"> на выполнение государственных полномочий Кировской области по расчету и предоставлению дотаций бюджетам поселений</t>
    </r>
  </si>
  <si>
    <t xml:space="preserve"> 00020203024052500151</t>
  </si>
  <si>
    <r>
      <t>Субвенции</t>
    </r>
    <r>
      <rPr>
        <sz val="10"/>
        <color indexed="8"/>
        <rFont val="Times New Roman"/>
        <family val="1"/>
      </rPr>
      <t xml:space="preserve"> на выполнение отдельных государственных полномочий по начислению и выплате ежемесячного вознаграждения, причитающегося приемным родителям</t>
    </r>
  </si>
  <si>
    <r>
      <t xml:space="preserve">Субвенции </t>
    </r>
    <r>
      <rPr>
        <sz val="10"/>
        <color indexed="8"/>
        <rFont val="Times New Roman"/>
        <family val="1"/>
      </rPr>
      <t xml:space="preserve">на выполнение отдельных государственных полномочий по осуществлению деятельности по опеке и попечительству </t>
    </r>
  </si>
  <si>
    <r>
      <t>Субвенции</t>
    </r>
    <r>
      <rPr>
        <sz val="10"/>
        <rFont val="Times New Roman"/>
        <family val="1"/>
      </rPr>
      <t xml:space="preserve"> на выполнение отдельных государственных полномочий по возмещению расходов, связанных с предоставлением руководителям, педагогическим работникам и иным специалистам муниципальных образовательных учреждений (за исключением совместителей), работающим и проживающим в сельских населенных пунктах, поселках городского типа, меры социальной поддержки, установленной абзацем первым части 3 статьи 20.1 Закона Кировской области "Об образовании в Кировской области"</t>
    </r>
  </si>
  <si>
    <t>00020203015050000151</t>
  </si>
  <si>
    <r>
      <t xml:space="preserve">Субвенции </t>
    </r>
    <r>
      <rPr>
        <sz val="10"/>
        <color indexed="8"/>
        <rFont val="Times New Roman"/>
        <family val="1"/>
      </rPr>
      <t>на выполнение отдельных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учреждений</t>
    </r>
  </si>
  <si>
    <t>00020203021050000 151</t>
  </si>
  <si>
    <t>Возмещение части процентной ставки по краткосрочным кредитам (займам) на развитие растениеводства, перерабки и реализации продукции растениеводства</t>
  </si>
  <si>
    <t>Возмещение части процентной ставки по инвестиционным кредитам (займам) на развитие растениеводства, перерабки и реализации инфраструктуры и логистического обеспечения рынков продукции растениеводства</t>
  </si>
  <si>
    <t>Возмещение части процентной ставки по краткосрочным кредитам (займам) на развитие животноводства, перерабки и реализации продукции животноводства</t>
  </si>
  <si>
    <t>Возмещение части процентной ставки по инвестиционным кредитам (займам) на развитие животноводства, перерабки и реализации инфраструктуры и логистического обеспечения рынков продукции животноводства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</si>
  <si>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</si>
  <si>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Возмещение части процентной ставки по долгосрочным, среднесрочным и краткосрочным кредитам, взятым малым формам хозяйствования</t>
  </si>
  <si>
    <r>
      <t>Субвенции</t>
    </r>
    <r>
      <rPr>
        <sz val="10"/>
        <color indexed="8"/>
        <rFont val="Times New Roman"/>
        <family val="1"/>
      </rPr>
      <t xml:space="preserve">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</t>
    </r>
  </si>
  <si>
    <r>
      <t>Субвенции</t>
    </r>
    <r>
      <rPr>
        <sz val="10"/>
        <rFont val="Times New Roman"/>
        <family val="1"/>
      </rPr>
      <t xml:space="preserve"> на выполнение государственных полномочий по созданию и деятельности в муниципальных образованиях административной(ых) комиссии(ий</t>
    </r>
  </si>
  <si>
    <t>5210215 ДП 537</t>
  </si>
  <si>
    <t>5226000 ДП 5262</t>
  </si>
  <si>
    <t>5226000 ДП 5263</t>
  </si>
  <si>
    <t>Субвенции на производство и реализацию сельскохозяйственной продукции собственного производства и продуктов ее переработки</t>
  </si>
  <si>
    <t>Субвенции на возмещение части затрат на уплату процентов по кредитам, полученным в российиских кредитных организациях и займам, полученным в сельскохозяйственных потребительских коопреративах</t>
  </si>
  <si>
    <t>5226106 ДП 553</t>
  </si>
  <si>
    <r>
      <t>Субсидия</t>
    </r>
    <r>
      <rPr>
        <sz val="10"/>
        <color indexed="8"/>
        <rFont val="Times New Roman"/>
        <family val="1"/>
      </rPr>
      <t xml:space="preserve"> на реализацию мероприятий областной целевой программы "Поддержка и развитие малого и среднего предпринимательства в Кировской области" на 2010 - 2014 годы" за счет средств областного бюджета;</t>
    </r>
  </si>
  <si>
    <t>5225300 ДП 547</t>
  </si>
  <si>
    <t>Объемы межбюджетных трансфертов  на 2013 год</t>
  </si>
  <si>
    <t xml:space="preserve">Остаток на 01.02.13 </t>
  </si>
  <si>
    <t>Повышение квалификации, профессиональная подготовка руководителей и учителей общеобразовательных учреждений</t>
  </si>
  <si>
    <t>5200900ДП 051</t>
  </si>
  <si>
    <t>Преподготовка и повышение квалификации специалистов по финансовой работе органов местного самоуправления</t>
  </si>
  <si>
    <t>4297801 ДП 563</t>
  </si>
  <si>
    <t>Преподготовка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</si>
  <si>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4297802 ДП 562</t>
  </si>
  <si>
    <t>Переподготовка и повышение квалификации лиц, замещающих муниципальные должности, и муниципальных служащих по вопросам жилищно-комунального хозяйства</t>
  </si>
  <si>
    <t>4297803 ДП 561</t>
  </si>
  <si>
    <t>5226200 ДП 549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</si>
  <si>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</si>
  <si>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 ДП 090</t>
  </si>
  <si>
    <r>
      <t>Субсидия</t>
    </r>
    <r>
      <rPr>
        <sz val="10"/>
        <color indexed="8"/>
        <rFont val="Times New Roman"/>
        <family val="1"/>
      </rPr>
      <t xml:space="preserve"> на повышение заработной платы педагогических работников муниципальных образовательных учреждений, реализующих основную общеобразовательную программу дошкольного образования, и работников муниципальных учреждений культуры (основного персонала) в соответствии с Указом Президента Российской Федерации от 7 мая 2012 года № 597                          "О мероприятиях по реализации социальной политики"</t>
    </r>
  </si>
  <si>
    <t>5210115 ДП 548</t>
  </si>
  <si>
    <t>1008820 ВР 005  ДП 666</t>
  </si>
  <si>
    <t>5221400 ДП 557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</si>
  <si>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бюджета.</t>
  </si>
  <si>
    <t>5052105 ДП 541</t>
  </si>
  <si>
    <t>5058501 ДП 527</t>
  </si>
  <si>
    <t>5058517 ДП 528</t>
  </si>
  <si>
    <t>5054800 ДП 529</t>
  </si>
  <si>
    <t>5058537 ДП 530</t>
  </si>
  <si>
    <t>5201301 ДП 539</t>
  </si>
  <si>
    <t>5201302 ДП 539</t>
  </si>
  <si>
    <t>5210205 ДП 536</t>
  </si>
  <si>
    <t>неиспользованные остатки на 01.01.2013</t>
  </si>
  <si>
    <t>5210301 ДП 594</t>
  </si>
  <si>
    <t>5210210 ДП 5261</t>
  </si>
  <si>
    <t>5210212 ДП 533</t>
  </si>
  <si>
    <t>5210206 ДП 534</t>
  </si>
  <si>
    <t>5210209 ДП 525</t>
  </si>
  <si>
    <t>5210213 ДП 529</t>
  </si>
  <si>
    <t>0013600 ДП 365</t>
  </si>
  <si>
    <t xml:space="preserve">2600900 ВР  006  ДП 001 </t>
  </si>
  <si>
    <t>2601000  ВР 006  ДП 002</t>
  </si>
  <si>
    <t xml:space="preserve">2602000  ВР 006  ДП 036 </t>
  </si>
  <si>
    <t>2602100 ВР 006 ДП 037</t>
  </si>
  <si>
    <t>2602700 ВР 006 ДП 044</t>
  </si>
  <si>
    <t>2603000  ВР 006  ДП 048</t>
  </si>
  <si>
    <t>0701</t>
  </si>
  <si>
    <t>5210203 ДП 531</t>
  </si>
  <si>
    <t>5210216 ДП 531</t>
  </si>
  <si>
    <t>0801</t>
  </si>
  <si>
    <t>00020203022050000151</t>
  </si>
  <si>
    <t>00020203024052700151</t>
  </si>
  <si>
    <t>00020203024051600151</t>
  </si>
  <si>
    <t>00020203024051700151</t>
  </si>
  <si>
    <t>00020201001050000151</t>
  </si>
  <si>
    <t>00020203024052600151</t>
  </si>
  <si>
    <t>00020202999050000151</t>
  </si>
  <si>
    <t>4362116 ДП 058</t>
  </si>
  <si>
    <t xml:space="preserve">Областная целевая программа "Организация отдыха и оздоровления детей в Кировской области" на 2012-2014 годы </t>
  </si>
  <si>
    <t xml:space="preserve"> 5221400ДП 557</t>
  </si>
  <si>
    <r>
      <t>Субвенции</t>
    </r>
    <r>
      <rPr>
        <sz val="10"/>
        <rFont val="Times New Roman"/>
        <family val="1"/>
      </rPr>
      <t xml:space="preserve"> на выполнение отдельных государственных полномочий по возмещению расходов, связанных с предоставлением руководителям, педагогическим работникам и иным специалистам муниципальных образовательных учреждений (за исключением совместителей), работающ</t>
    </r>
  </si>
  <si>
    <r>
      <t>Субвенции</t>
    </r>
    <r>
      <rPr>
        <sz val="10"/>
        <color indexed="8"/>
        <rFont val="Times New Roman"/>
        <family val="1"/>
      </rPr>
      <t xml:space="preserve">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</t>
    </r>
  </si>
  <si>
    <t>Адм.</t>
  </si>
  <si>
    <t>1008820 ДП 666</t>
  </si>
  <si>
    <r>
      <t xml:space="preserve">Субсидия </t>
    </r>
    <r>
      <rPr>
        <sz val="10"/>
        <color indexed="8"/>
        <rFont val="Times New Roman"/>
        <family val="1"/>
      </rPr>
      <t>на реализацию мероприятий ведомственной целевой программы "Государственная кадастровая оценка земель"</t>
    </r>
  </si>
  <si>
    <r>
      <t xml:space="preserve">Субвенция </t>
    </r>
    <r>
      <rPr>
        <sz val="10"/>
        <rFont val="Times New Roman"/>
        <family val="1"/>
      </rPr>
      <t>на обеспечение жилиыми помещениями детей-сирот, сотавшихся безпопечения родителей, а так же детей, находящихся под опекой (попечительством), не имеющих закрепленного жилого помещения</t>
    </r>
  </si>
  <si>
    <t>Областная целевая программа "Развитие жилищного строительства в Кировской области" на 2012-2015 годы</t>
  </si>
  <si>
    <t>5220800</t>
  </si>
  <si>
    <t>5210113</t>
  </si>
  <si>
    <t>Бураши,  Чернушка,  Вихарево,Паска</t>
  </si>
  <si>
    <t>Бураши,  Чернушка,  Р.Ватага</t>
  </si>
  <si>
    <t>4297804 ДП 564</t>
  </si>
  <si>
    <t>пгт.Кильмезь</t>
  </si>
  <si>
    <r>
      <t xml:space="preserve">Субсидии </t>
    </r>
    <r>
      <rPr>
        <sz val="10"/>
        <rFont val="Times New Roman"/>
        <family val="1"/>
      </rPr>
      <t>из областного бюджета на переподготовку и повышение квалификации лиц, замещающих муниципальные должности, и муниципальных служащих по вопросам закупок  на 2013 год</t>
    </r>
  </si>
  <si>
    <t>Бураши      М.Кильмезь Р.Ватага,Чернушка, Поселок</t>
  </si>
  <si>
    <r>
      <t>Субсидия</t>
    </r>
    <r>
      <rPr>
        <sz val="10"/>
        <rFont val="Times New Roman"/>
        <family val="1"/>
      </rPr>
      <t xml:space="preserve"> на реализацию государственной программы Кировской области «Охрана окружающей среды, воспроизводство и использование природных ресурсов» на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2013 год</t>
    </r>
  </si>
  <si>
    <t>Моторки</t>
  </si>
  <si>
    <t>Зимник</t>
  </si>
  <si>
    <t>5210110 ДП 544</t>
  </si>
  <si>
    <r>
      <t xml:space="preserve">Субсидии </t>
    </r>
    <r>
      <rPr>
        <sz val="10"/>
        <rFont val="Times New Roman"/>
        <family val="1"/>
      </rPr>
      <t>из областного бюджета на капитальный ремонт и ремонт автомобильных дорог общего пользования населенных пунктов на 2013 год</t>
    </r>
  </si>
  <si>
    <t>Дамаскино</t>
  </si>
  <si>
    <t>Селино</t>
  </si>
  <si>
    <t>пгт. Кильмезь</t>
  </si>
  <si>
    <t>5226115 ДП 554</t>
  </si>
  <si>
    <r>
      <t>Субвенции</t>
    </r>
    <r>
      <rPr>
        <sz val="10"/>
        <color indexed="8"/>
        <rFont val="Times New Roman"/>
        <family val="1"/>
      </rPr>
      <t xml:space="preserve"> на возмещение части затрат на уплату процентов по кредитам, полученным в российиских кредитных организациях и займам, полученным в сельскохозяйственных потребительских коопреративах</t>
    </r>
  </si>
  <si>
    <r>
      <t>Субвенции</t>
    </r>
    <r>
      <rPr>
        <sz val="10"/>
        <color indexed="8"/>
        <rFont val="Times New Roman"/>
        <family val="1"/>
      </rPr>
      <t xml:space="preserve"> на производство и реализацию сельскохозяйственной продукции собственного производства и продуктов ее переработки</t>
    </r>
  </si>
  <si>
    <r>
      <t>Субсидия</t>
    </r>
    <r>
      <rPr>
        <sz val="10"/>
        <color indexed="8"/>
        <rFont val="Times New Roman"/>
        <family val="1"/>
      </rPr>
      <t xml:space="preserve"> на повышение заработной платы педагогических работников муниципальных образовательных учреждений, реализующих основную общеобразовательную программу дошкольного образования, и работников муниципальных учреждений культуры (основного персонала) в соответствии с Указом Президента РФ от 07.05.2012 г. №597 "О мероприятиях по реализации социальной политики"</t>
    </r>
  </si>
  <si>
    <r>
      <t>Субсидия</t>
    </r>
    <r>
      <rPr>
        <sz val="10"/>
        <color indexed="8"/>
        <rFont val="Times New Roman"/>
        <family val="1"/>
      </rPr>
      <t xml:space="preserve"> на повышение заработной платы педагогических работников муниципальных образовательных учреждений, реализующих основную общеобразовательную программу дошкольного образования, и работников муниципальных учреждений культуры (основного персонала) в с</t>
    </r>
  </si>
  <si>
    <t xml:space="preserve">Остаток на 01.03.13 </t>
  </si>
  <si>
    <t>00020203098050000151</t>
  </si>
  <si>
    <t>0002020099050000151</t>
  </si>
  <si>
    <t>00020203107050000151</t>
  </si>
  <si>
    <t>00020203108050000151</t>
  </si>
  <si>
    <t>00020203112050000151</t>
  </si>
  <si>
    <t>00020203115050000151</t>
  </si>
  <si>
    <r>
      <t xml:space="preserve">00020202999050000151 </t>
    </r>
    <r>
      <rPr>
        <sz val="7"/>
        <rFont val="Times New Roman"/>
        <family val="1"/>
      </rPr>
      <t xml:space="preserve"> Бураши,  Чернушка,  Вихарево,Паска</t>
    </r>
  </si>
  <si>
    <t>Субсидия на преподготовку и повышение квалификации специалистов по финансовой работе органов местного самоуправления</t>
  </si>
  <si>
    <r>
      <t>Субсидии</t>
    </r>
    <r>
      <rPr>
        <sz val="10"/>
        <color indexed="8"/>
        <rFont val="Times New Roman"/>
        <family val="1"/>
      </rPr>
      <t xml:space="preserve"> на преподготовку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  </r>
  </si>
  <si>
    <r>
      <t xml:space="preserve">Субсидии на </t>
    </r>
    <r>
      <rPr>
        <sz val="10"/>
        <color indexed="8"/>
        <rFont val="Times New Roman"/>
        <family val="1"/>
      </rPr>
      <t>переподготовку и повышение квалификации лиц, замещающих муниципальные должности, и муниципальных служащих по вопросам жилищно-комунального хозяйства</t>
    </r>
  </si>
  <si>
    <r>
      <t>00020202999050000151</t>
    </r>
    <r>
      <rPr>
        <sz val="7"/>
        <rFont val="Times New Roman"/>
        <family val="1"/>
      </rPr>
      <t>пгт.Кильмезь</t>
    </r>
  </si>
  <si>
    <t>00020204999050000151</t>
  </si>
  <si>
    <t>00020203024050000151</t>
  </si>
  <si>
    <t>00020203026050000151</t>
  </si>
  <si>
    <t xml:space="preserve">Остаток на 01.05.13 </t>
  </si>
  <si>
    <t xml:space="preserve">Остаток на 01.04.13 </t>
  </si>
  <si>
    <t>00020202051050000151</t>
  </si>
  <si>
    <t>00020204025020000151</t>
  </si>
  <si>
    <t>00020202009050000151</t>
  </si>
  <si>
    <t>00020204025050000151</t>
  </si>
  <si>
    <t>Бураши</t>
  </si>
  <si>
    <t>Вихарево</t>
  </si>
  <si>
    <t>Паска</t>
  </si>
  <si>
    <t>Чернушка</t>
  </si>
  <si>
    <t xml:space="preserve">Порек  </t>
  </si>
  <si>
    <t>пгт.Кильм.</t>
  </si>
  <si>
    <t>0970500 ДП 565</t>
  </si>
  <si>
    <r>
      <t>Субсидии</t>
    </r>
    <r>
      <rPr>
        <sz val="9"/>
        <rFont val="Times New Roman"/>
        <family val="1"/>
      </rPr>
      <t xml:space="preserve"> на софинансирование инвестиционных программ и проектов развития общественной ифраструктуры муниципальных образований в Кировской области</t>
    </r>
  </si>
  <si>
    <t>адм.райна</t>
  </si>
  <si>
    <t>МЦБ</t>
  </si>
  <si>
    <t xml:space="preserve">00020202999050000151  </t>
  </si>
  <si>
    <t>Областная целевая программа "Доступная среда" на 2012-2015 годы</t>
  </si>
  <si>
    <t>5224000 ДП</t>
  </si>
  <si>
    <t>00020201003050000151</t>
  </si>
  <si>
    <t xml:space="preserve">Остаток на 01.06.13 </t>
  </si>
  <si>
    <t>0002023024052100151</t>
  </si>
  <si>
    <t>00020202008050000151</t>
  </si>
  <si>
    <t xml:space="preserve">Остаток на 01.07.13 </t>
  </si>
  <si>
    <t>0970300</t>
  </si>
  <si>
    <t>00020204999100000151</t>
  </si>
  <si>
    <r>
      <t xml:space="preserve">Межбюджетных трансфертов местным бюджетам , направленных на активизацию работы органов местного самоуправления городских и сельских поселений области </t>
    </r>
    <r>
      <rPr>
        <b/>
        <sz val="9"/>
        <rFont val="Times New Roman"/>
        <family val="1"/>
      </rPr>
      <t>по введению самообложения граждан</t>
    </r>
    <r>
      <rPr>
        <sz val="9"/>
        <rFont val="Times New Roman"/>
        <family val="1"/>
      </rPr>
      <t xml:space="preserve"> по итогам 2012 года </t>
    </r>
  </si>
  <si>
    <t xml:space="preserve">Остаток на 01.08.13 </t>
  </si>
  <si>
    <t>РАЙФУ</t>
  </si>
  <si>
    <t xml:space="preserve">Остаток на 01.09.2013 </t>
  </si>
  <si>
    <t>лимиты</t>
  </si>
  <si>
    <t>кас.расход</t>
  </si>
  <si>
    <t>для справочной строка 01000</t>
  </si>
  <si>
    <t>Субсидия на реализацию программ (проектов) в сфере отдыха и оздоровления молодёжи</t>
  </si>
  <si>
    <t>5226202 ДК 559</t>
  </si>
  <si>
    <t>5224000 ДП 579</t>
  </si>
  <si>
    <t>остаток лимитов</t>
  </si>
  <si>
    <t xml:space="preserve">Остаток на 01.10.2013 </t>
  </si>
  <si>
    <t>0980102 ДП 600</t>
  </si>
  <si>
    <t>0980202 ДП 604</t>
  </si>
  <si>
    <t>Субсидия местным бюджетам из областного бюджета на обеспечение мероприятий по переселению граждан из аварийного жилищного фонда за счет средств областного бюджета</t>
  </si>
  <si>
    <t xml:space="preserve"> Субсидия местным бюджетам из областного бюджета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</si>
  <si>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>00020202088050000151</t>
  </si>
  <si>
    <t>00020202089050000151</t>
  </si>
  <si>
    <t>Субсидия на 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</t>
  </si>
  <si>
    <t>5226000 ДП 558</t>
  </si>
  <si>
    <t>00020202999100000151</t>
  </si>
  <si>
    <t>5221802 ДП 569</t>
  </si>
  <si>
    <r>
      <t>Субсидия</t>
    </r>
    <r>
      <rPr>
        <sz val="10"/>
        <color indexed="8"/>
        <rFont val="Times New Roman"/>
        <family val="1"/>
      </rPr>
      <t xml:space="preserve"> на реализацию инвестиционных проектов по модернизации объектов коммунальной инфраструктуры (капимальный ремонт или реконструкция, замена и модернизация, строительство, приобретение технологического оборудования, выполнение проектных работ)</t>
    </r>
  </si>
  <si>
    <r>
      <t xml:space="preserve">Реализация государственного стандарта общего образования на обеспечение внеурочной деятельности </t>
    </r>
    <r>
      <rPr>
        <sz val="10"/>
        <rFont val="Times New Roman"/>
        <family val="1"/>
      </rPr>
      <t>в рамках реализации федерального государственного стандарта начального общего образования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</si>
</sst>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&quot;р.&quot;"/>
    <numFmt numFmtId="171" formatCode="#,##0.00_р_."/>
    <numFmt numFmtId="172" formatCode="0.000"/>
    <numFmt numFmtId="173" formatCode="0.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9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sz val="6"/>
      <name val="Times New Roman"/>
      <family val="1"/>
    </font>
    <font>
      <b/>
      <i/>
      <sz val="16"/>
      <name val="Wide Lati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4" fontId="7" fillId="0" borderId="6" xfId="0" applyNumberFormat="1" applyFont="1" applyBorder="1" applyAlignment="1">
      <alignment wrapText="1"/>
    </xf>
    <xf numFmtId="4" fontId="1" fillId="0" borderId="7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9" fillId="0" borderId="0" xfId="0" applyFont="1" applyAlignment="1">
      <alignment/>
    </xf>
    <xf numFmtId="4" fontId="10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horizontal="right" shrinkToFit="1"/>
    </xf>
    <xf numFmtId="4" fontId="1" fillId="0" borderId="1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4" fontId="1" fillId="0" borderId="2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7" xfId="0" applyNumberFormat="1" applyFont="1" applyBorder="1" applyAlignment="1">
      <alignment/>
    </xf>
    <xf numFmtId="49" fontId="10" fillId="0" borderId="1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/>
    </xf>
    <xf numFmtId="4" fontId="7" fillId="0" borderId="9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6" xfId="0" applyNumberFormat="1" applyFont="1" applyBorder="1" applyAlignment="1">
      <alignment wrapText="1"/>
    </xf>
    <xf numFmtId="4" fontId="1" fillId="0" borderId="6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9" fontId="10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/>
    </xf>
    <xf numFmtId="49" fontId="1" fillId="0" borderId="2" xfId="0" applyNumberFormat="1" applyFont="1" applyBorder="1" applyAlignment="1">
      <alignment wrapText="1"/>
    </xf>
    <xf numFmtId="4" fontId="1" fillId="0" borderId="14" xfId="0" applyNumberFormat="1" applyFont="1" applyBorder="1" applyAlignment="1">
      <alignment/>
    </xf>
    <xf numFmtId="0" fontId="1" fillId="0" borderId="6" xfId="0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6" xfId="0" applyNumberFormat="1" applyFont="1" applyFill="1" applyBorder="1" applyAlignment="1">
      <alignment horizontal="right" shrinkToFit="1"/>
    </xf>
    <xf numFmtId="4" fontId="1" fillId="0" borderId="11" xfId="0" applyNumberFormat="1" applyFont="1" applyFill="1" applyBorder="1" applyAlignment="1">
      <alignment horizontal="right" shrinkToFit="1"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9" xfId="0" applyNumberFormat="1" applyFont="1" applyBorder="1" applyAlignment="1" applyProtection="1">
      <alignment/>
      <protection locked="0"/>
    </xf>
    <xf numFmtId="49" fontId="1" fillId="0" borderId="6" xfId="0" applyNumberFormat="1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4" fontId="10" fillId="0" borderId="5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4" fontId="7" fillId="0" borderId="6" xfId="0" applyNumberFormat="1" applyFont="1" applyBorder="1" applyAlignment="1">
      <alignment horizontal="right"/>
    </xf>
    <xf numFmtId="4" fontId="1" fillId="0" borderId="5" xfId="0" applyNumberFormat="1" applyFont="1" applyFill="1" applyBorder="1" applyAlignment="1">
      <alignment horizontal="right" shrinkToFit="1"/>
    </xf>
    <xf numFmtId="49" fontId="14" fillId="0" borderId="1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49" fontId="6" fillId="0" borderId="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0" fillId="0" borderId="6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 applyProtection="1">
      <alignment/>
      <protection locked="0"/>
    </xf>
    <xf numFmtId="4" fontId="16" fillId="0" borderId="6" xfId="0" applyNumberFormat="1" applyFont="1" applyFill="1" applyBorder="1" applyAlignment="1">
      <alignment horizontal="right" shrinkToFit="1"/>
    </xf>
    <xf numFmtId="0" fontId="1" fillId="0" borderId="16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right" shrinkToFit="1"/>
    </xf>
    <xf numFmtId="4" fontId="16" fillId="0" borderId="5" xfId="0" applyNumberFormat="1" applyFont="1" applyFill="1" applyBorder="1" applyAlignment="1">
      <alignment horizontal="right" shrinkToFit="1"/>
    </xf>
    <xf numFmtId="4" fontId="1" fillId="0" borderId="12" xfId="0" applyNumberFormat="1" applyFont="1" applyFill="1" applyBorder="1" applyAlignment="1">
      <alignment horizontal="right" shrinkToFit="1"/>
    </xf>
    <xf numFmtId="49" fontId="10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" fontId="16" fillId="0" borderId="2" xfId="0" applyNumberFormat="1" applyFont="1" applyFill="1" applyBorder="1" applyAlignment="1">
      <alignment horizontal="right" shrinkToFit="1"/>
    </xf>
    <xf numFmtId="0" fontId="2" fillId="0" borderId="5" xfId="0" applyFont="1" applyBorder="1" applyAlignment="1">
      <alignment wrapText="1"/>
    </xf>
    <xf numFmtId="49" fontId="16" fillId="0" borderId="6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wrapText="1"/>
    </xf>
    <xf numFmtId="4" fontId="7" fillId="0" borderId="5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4" fontId="1" fillId="0" borderId="5" xfId="0" applyNumberFormat="1" applyFont="1" applyFill="1" applyBorder="1" applyAlignment="1">
      <alignment wrapText="1"/>
    </xf>
    <xf numFmtId="49" fontId="10" fillId="0" borderId="6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49" fontId="7" fillId="0" borderId="5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wrapText="1"/>
    </xf>
    <xf numFmtId="49" fontId="16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4" fontId="16" fillId="0" borderId="11" xfId="0" applyNumberFormat="1" applyFont="1" applyFill="1" applyBorder="1" applyAlignment="1">
      <alignment horizontal="right" shrinkToFit="1"/>
    </xf>
    <xf numFmtId="4" fontId="2" fillId="0" borderId="6" xfId="0" applyNumberFormat="1" applyFont="1" applyBorder="1" applyAlignment="1">
      <alignment/>
    </xf>
    <xf numFmtId="4" fontId="1" fillId="0" borderId="13" xfId="0" applyNumberFormat="1" applyFont="1" applyBorder="1" applyAlignment="1" applyProtection="1">
      <alignment/>
      <protection locked="0"/>
    </xf>
    <xf numFmtId="4" fontId="1" fillId="0" borderId="3" xfId="0" applyNumberFormat="1" applyFont="1" applyBorder="1" applyAlignment="1" applyProtection="1">
      <alignment/>
      <protection locked="0"/>
    </xf>
    <xf numFmtId="4" fontId="2" fillId="0" borderId="9" xfId="0" applyNumberFormat="1" applyFont="1" applyBorder="1" applyAlignment="1" applyProtection="1">
      <alignment/>
      <protection locked="0"/>
    </xf>
    <xf numFmtId="0" fontId="10" fillId="0" borderId="17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/>
      <protection locked="0"/>
    </xf>
    <xf numFmtId="4" fontId="7" fillId="0" borderId="3" xfId="0" applyNumberFormat="1" applyFont="1" applyBorder="1" applyAlignment="1">
      <alignment wrapText="1"/>
    </xf>
    <xf numFmtId="4" fontId="10" fillId="0" borderId="7" xfId="0" applyNumberFormat="1" applyFont="1" applyBorder="1" applyAlignment="1">
      <alignment wrapText="1"/>
    </xf>
    <xf numFmtId="4" fontId="10" fillId="0" borderId="14" xfId="0" applyNumberFormat="1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wrapText="1"/>
    </xf>
    <xf numFmtId="0" fontId="1" fillId="0" borderId="27" xfId="0" applyFont="1" applyBorder="1" applyAlignment="1">
      <alignment horizontal="left"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6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wrapText="1"/>
    </xf>
    <xf numFmtId="0" fontId="7" fillId="0" borderId="21" xfId="0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7" fillId="0" borderId="27" xfId="0" applyFont="1" applyBorder="1" applyAlignment="1">
      <alignment horizontal="right" wrapText="1"/>
    </xf>
    <xf numFmtId="0" fontId="7" fillId="0" borderId="29" xfId="0" applyFont="1" applyBorder="1" applyAlignment="1">
      <alignment horizontal="right" wrapText="1"/>
    </xf>
    <xf numFmtId="0" fontId="1" fillId="0" borderId="2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7" fillId="0" borderId="20" xfId="0" applyFont="1" applyBorder="1" applyAlignment="1">
      <alignment horizontal="right" wrapText="1"/>
    </xf>
    <xf numFmtId="49" fontId="7" fillId="0" borderId="21" xfId="0" applyNumberFormat="1" applyFont="1" applyBorder="1" applyAlignment="1">
      <alignment horizontal="right" wrapText="1"/>
    </xf>
    <xf numFmtId="49" fontId="7" fillId="0" borderId="8" xfId="0" applyNumberFormat="1" applyFont="1" applyBorder="1" applyAlignment="1">
      <alignment horizontal="right" wrapText="1"/>
    </xf>
    <xf numFmtId="49" fontId="7" fillId="0" borderId="29" xfId="0" applyNumberFormat="1" applyFont="1" applyBorder="1" applyAlignment="1">
      <alignment horizontal="right" wrapText="1"/>
    </xf>
    <xf numFmtId="0" fontId="7" fillId="0" borderId="27" xfId="0" applyFont="1" applyBorder="1" applyAlignment="1">
      <alignment horizontal="center" wrapText="1"/>
    </xf>
    <xf numFmtId="0" fontId="10" fillId="0" borderId="20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0" fillId="0" borderId="29" xfId="0" applyFont="1" applyBorder="1" applyAlignment="1">
      <alignment/>
    </xf>
    <xf numFmtId="0" fontId="1" fillId="0" borderId="8" xfId="0" applyFont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27" xfId="0" applyFont="1" applyBorder="1" applyAlignment="1">
      <alignment/>
    </xf>
    <xf numFmtId="0" fontId="10" fillId="0" borderId="3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left" wrapText="1"/>
    </xf>
    <xf numFmtId="0" fontId="16" fillId="0" borderId="16" xfId="0" applyFont="1" applyBorder="1" applyAlignment="1">
      <alignment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wrapText="1"/>
    </xf>
    <xf numFmtId="0" fontId="7" fillId="0" borderId="16" xfId="0" applyFont="1" applyBorder="1" applyAlignment="1">
      <alignment horizontal="left" wrapText="1"/>
    </xf>
    <xf numFmtId="0" fontId="17" fillId="0" borderId="4" xfId="0" applyFont="1" applyFill="1" applyBorder="1" applyAlignment="1" applyProtection="1">
      <alignment wrapText="1"/>
      <protection locked="0"/>
    </xf>
    <xf numFmtId="0" fontId="17" fillId="0" borderId="16" xfId="0" applyFont="1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left" wrapText="1"/>
    </xf>
    <xf numFmtId="0" fontId="2" fillId="0" borderId="25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11" fontId="1" fillId="0" borderId="4" xfId="0" applyNumberFormat="1" applyFont="1" applyBorder="1" applyAlignment="1">
      <alignment horizontal="left" wrapText="1"/>
    </xf>
    <xf numFmtId="0" fontId="2" fillId="0" borderId="23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11" fontId="16" fillId="0" borderId="4" xfId="0" applyNumberFormat="1" applyFont="1" applyBorder="1" applyAlignment="1">
      <alignment vertical="top" wrapText="1"/>
    </xf>
    <xf numFmtId="0" fontId="17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wrapText="1"/>
    </xf>
    <xf numFmtId="0" fontId="7" fillId="2" borderId="23" xfId="0" applyFont="1" applyFill="1" applyBorder="1" applyAlignment="1">
      <alignment horizontal="left" vertical="top" wrapText="1"/>
    </xf>
    <xf numFmtId="11" fontId="16" fillId="0" borderId="23" xfId="0" applyNumberFormat="1" applyFont="1" applyBorder="1" applyAlignment="1">
      <alignment vertical="top" wrapText="1"/>
    </xf>
    <xf numFmtId="0" fontId="2" fillId="0" borderId="24" xfId="0" applyFont="1" applyBorder="1" applyAlignment="1">
      <alignment horizontal="left" wrapText="1"/>
    </xf>
    <xf numFmtId="0" fontId="2" fillId="0" borderId="4" xfId="0" applyFont="1" applyBorder="1" applyAlignment="1">
      <alignment horizontal="right" wrapText="1"/>
    </xf>
    <xf numFmtId="0" fontId="5" fillId="0" borderId="25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3" xfId="0" applyFont="1" applyBorder="1" applyAlignment="1">
      <alignment horizontal="left" wrapText="1"/>
    </xf>
    <xf numFmtId="0" fontId="5" fillId="0" borderId="26" xfId="0" applyFont="1" applyBorder="1" applyAlignment="1">
      <alignment wrapText="1"/>
    </xf>
    <xf numFmtId="4" fontId="2" fillId="0" borderId="9" xfId="0" applyNumberFormat="1" applyFont="1" applyBorder="1" applyAlignment="1">
      <alignment/>
    </xf>
    <xf numFmtId="49" fontId="10" fillId="3" borderId="6" xfId="0" applyNumberFormat="1" applyFont="1" applyFill="1" applyBorder="1" applyAlignment="1">
      <alignment horizontal="center" wrapText="1"/>
    </xf>
    <xf numFmtId="0" fontId="0" fillId="0" borderId="31" xfId="0" applyFont="1" applyBorder="1" applyAlignment="1">
      <alignment/>
    </xf>
    <xf numFmtId="4" fontId="10" fillId="0" borderId="9" xfId="0" applyNumberFormat="1" applyFont="1" applyBorder="1" applyAlignment="1">
      <alignment/>
    </xf>
    <xf numFmtId="0" fontId="1" fillId="0" borderId="3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wrapText="1"/>
    </xf>
    <xf numFmtId="4" fontId="10" fillId="0" borderId="2" xfId="0" applyNumberFormat="1" applyFont="1" applyBorder="1" applyAlignment="1">
      <alignment wrapText="1"/>
    </xf>
    <xf numFmtId="0" fontId="7" fillId="2" borderId="24" xfId="0" applyFont="1" applyFill="1" applyBorder="1" applyAlignment="1">
      <alignment horizontal="left" vertical="top" wrapText="1"/>
    </xf>
    <xf numFmtId="4" fontId="10" fillId="0" borderId="11" xfId="0" applyNumberFormat="1" applyFont="1" applyBorder="1" applyAlignment="1">
      <alignment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left" wrapText="1"/>
    </xf>
    <xf numFmtId="4" fontId="10" fillId="0" borderId="34" xfId="0" applyNumberFormat="1" applyFont="1" applyBorder="1" applyAlignment="1">
      <alignment wrapText="1"/>
    </xf>
    <xf numFmtId="11" fontId="17" fillId="0" borderId="4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horizontal="left" wrapText="1"/>
    </xf>
    <xf numFmtId="49" fontId="18" fillId="0" borderId="5" xfId="0" applyNumberFormat="1" applyFont="1" applyBorder="1" applyAlignment="1">
      <alignment horizontal="center" wrapText="1"/>
    </xf>
    <xf numFmtId="0" fontId="1" fillId="0" borderId="31" xfId="0" applyFont="1" applyBorder="1" applyAlignment="1">
      <alignment wrapText="1"/>
    </xf>
    <xf numFmtId="49" fontId="1" fillId="0" borderId="35" xfId="0" applyNumberFormat="1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49" fontId="18" fillId="0" borderId="35" xfId="0" applyNumberFormat="1" applyFont="1" applyBorder="1" applyAlignment="1">
      <alignment horizontal="left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4" fontId="7" fillId="0" borderId="13" xfId="0" applyNumberFormat="1" applyFont="1" applyBorder="1" applyAlignment="1">
      <alignment/>
    </xf>
    <xf numFmtId="4" fontId="10" fillId="0" borderId="35" xfId="0" applyNumberFormat="1" applyFont="1" applyBorder="1" applyAlignment="1">
      <alignment horizontal="right"/>
    </xf>
    <xf numFmtId="4" fontId="10" fillId="0" borderId="35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" xfId="0" applyNumberFormat="1" applyFont="1" applyBorder="1" applyAlignment="1">
      <alignment horizontal="right"/>
    </xf>
    <xf numFmtId="4" fontId="10" fillId="0" borderId="7" xfId="0" applyNumberFormat="1" applyFont="1" applyBorder="1" applyAlignment="1">
      <alignment/>
    </xf>
    <xf numFmtId="4" fontId="10" fillId="0" borderId="34" xfId="0" applyNumberFormat="1" applyFont="1" applyBorder="1" applyAlignment="1">
      <alignment horizontal="right"/>
    </xf>
    <xf numFmtId="4" fontId="10" fillId="0" borderId="34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6" xfId="0" applyNumberFormat="1" applyFont="1" applyBorder="1" applyAlignment="1">
      <alignment/>
    </xf>
    <xf numFmtId="4" fontId="10" fillId="0" borderId="6" xfId="0" applyNumberFormat="1" applyFont="1" applyFill="1" applyBorder="1" applyAlignment="1">
      <alignment horizontal="right" shrinkToFit="1"/>
    </xf>
    <xf numFmtId="4" fontId="10" fillId="0" borderId="9" xfId="0" applyNumberFormat="1" applyFont="1" applyBorder="1" applyAlignment="1" applyProtection="1">
      <alignment/>
      <protection locked="0"/>
    </xf>
    <xf numFmtId="4" fontId="10" fillId="0" borderId="11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6" xfId="0" applyNumberFormat="1" applyFont="1" applyBorder="1" applyAlignment="1">
      <alignment wrapText="1"/>
    </xf>
    <xf numFmtId="4" fontId="10" fillId="0" borderId="6" xfId="0" applyNumberFormat="1" applyFont="1" applyBorder="1" applyAlignment="1">
      <alignment horizontal="right"/>
    </xf>
    <xf numFmtId="4" fontId="10" fillId="0" borderId="10" xfId="0" applyNumberFormat="1" applyFont="1" applyBorder="1" applyAlignment="1" applyProtection="1">
      <alignment/>
      <protection locked="0"/>
    </xf>
    <xf numFmtId="4" fontId="7" fillId="0" borderId="9" xfId="0" applyNumberFormat="1" applyFont="1" applyBorder="1" applyAlignment="1" applyProtection="1">
      <alignment/>
      <protection locked="0"/>
    </xf>
    <xf numFmtId="4" fontId="10" fillId="0" borderId="3" xfId="0" applyNumberFormat="1" applyFont="1" applyBorder="1" applyAlignment="1" applyProtection="1">
      <alignment/>
      <protection locked="0"/>
    </xf>
    <xf numFmtId="4" fontId="10" fillId="0" borderId="12" xfId="0" applyNumberFormat="1" applyFont="1" applyBorder="1" applyAlignment="1">
      <alignment/>
    </xf>
    <xf numFmtId="4" fontId="10" fillId="0" borderId="13" xfId="0" applyNumberFormat="1" applyFont="1" applyBorder="1" applyAlignment="1" applyProtection="1">
      <alignment/>
      <protection locked="0"/>
    </xf>
    <xf numFmtId="4" fontId="10" fillId="0" borderId="39" xfId="0" applyNumberFormat="1" applyFont="1" applyBorder="1" applyAlignment="1" applyProtection="1">
      <alignment/>
      <protection locked="0"/>
    </xf>
    <xf numFmtId="4" fontId="10" fillId="0" borderId="5" xfId="0" applyNumberFormat="1" applyFont="1" applyFill="1" applyBorder="1" applyAlignment="1">
      <alignment horizontal="right" shrinkToFit="1"/>
    </xf>
    <xf numFmtId="4" fontId="10" fillId="0" borderId="3" xfId="0" applyNumberFormat="1" applyFont="1" applyBorder="1" applyAlignment="1">
      <alignment/>
    </xf>
    <xf numFmtId="4" fontId="10" fillId="0" borderId="1" xfId="0" applyNumberFormat="1" applyFont="1" applyFill="1" applyBorder="1" applyAlignment="1">
      <alignment horizontal="right" shrinkToFit="1"/>
    </xf>
    <xf numFmtId="4" fontId="10" fillId="0" borderId="12" xfId="0" applyNumberFormat="1" applyFont="1" applyFill="1" applyBorder="1" applyAlignment="1">
      <alignment horizontal="right" shrinkToFit="1"/>
    </xf>
    <xf numFmtId="4" fontId="10" fillId="0" borderId="2" xfId="0" applyNumberFormat="1" applyFont="1" applyBorder="1" applyAlignment="1">
      <alignment/>
    </xf>
    <xf numFmtId="4" fontId="20" fillId="0" borderId="2" xfId="0" applyNumberFormat="1" applyFont="1" applyFill="1" applyBorder="1" applyAlignment="1">
      <alignment horizontal="right" shrinkToFit="1"/>
    </xf>
    <xf numFmtId="4" fontId="20" fillId="0" borderId="11" xfId="0" applyNumberFormat="1" applyFont="1" applyFill="1" applyBorder="1" applyAlignment="1">
      <alignment horizontal="right" shrinkToFit="1"/>
    </xf>
    <xf numFmtId="4" fontId="10" fillId="0" borderId="5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20" fillId="0" borderId="5" xfId="0" applyNumberFormat="1" applyFont="1" applyFill="1" applyBorder="1" applyAlignment="1">
      <alignment horizontal="right" shrinkToFit="1"/>
    </xf>
    <xf numFmtId="4" fontId="20" fillId="0" borderId="1" xfId="0" applyNumberFormat="1" applyFont="1" applyFill="1" applyBorder="1" applyAlignment="1">
      <alignment horizontal="right" shrinkToFit="1"/>
    </xf>
    <xf numFmtId="4" fontId="20" fillId="0" borderId="6" xfId="0" applyNumberFormat="1" applyFont="1" applyFill="1" applyBorder="1" applyAlignment="1">
      <alignment horizontal="right" shrinkToFit="1"/>
    </xf>
    <xf numFmtId="4" fontId="10" fillId="0" borderId="5" xfId="0" applyNumberFormat="1" applyFont="1" applyBorder="1" applyAlignment="1">
      <alignment wrapText="1"/>
    </xf>
    <xf numFmtId="4" fontId="10" fillId="0" borderId="5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Border="1" applyAlignment="1" applyProtection="1">
      <alignment/>
      <protection locked="0"/>
    </xf>
    <xf numFmtId="4" fontId="10" fillId="0" borderId="3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2" xfId="0" applyFont="1" applyBorder="1" applyAlignment="1">
      <alignment/>
    </xf>
    <xf numFmtId="0" fontId="17" fillId="0" borderId="16" xfId="0" applyFont="1" applyBorder="1" applyAlignment="1">
      <alignment horizontal="left" vertical="center" wrapText="1"/>
    </xf>
    <xf numFmtId="4" fontId="20" fillId="0" borderId="40" xfId="0" applyNumberFormat="1" applyFont="1" applyFill="1" applyBorder="1" applyAlignment="1">
      <alignment horizontal="right" shrinkToFit="1"/>
    </xf>
    <xf numFmtId="49" fontId="6" fillId="0" borderId="34" xfId="0" applyNumberFormat="1" applyFont="1" applyBorder="1" applyAlignment="1">
      <alignment horizontal="center"/>
    </xf>
    <xf numFmtId="0" fontId="19" fillId="0" borderId="41" xfId="0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left"/>
    </xf>
    <xf numFmtId="49" fontId="10" fillId="0" borderId="43" xfId="0" applyNumberFormat="1" applyFont="1" applyBorder="1" applyAlignment="1">
      <alignment horizontal="left"/>
    </xf>
    <xf numFmtId="4" fontId="10" fillId="0" borderId="28" xfId="0" applyNumberFormat="1" applyFont="1" applyBorder="1" applyAlignment="1">
      <alignment/>
    </xf>
    <xf numFmtId="4" fontId="10" fillId="0" borderId="8" xfId="0" applyNumberFormat="1" applyFont="1" applyBorder="1" applyAlignment="1">
      <alignment/>
    </xf>
    <xf numFmtId="4" fontId="10" fillId="0" borderId="33" xfId="0" applyNumberFormat="1" applyFont="1" applyBorder="1" applyAlignment="1">
      <alignment/>
    </xf>
    <xf numFmtId="49" fontId="1" fillId="0" borderId="34" xfId="0" applyNumberFormat="1" applyFont="1" applyBorder="1" applyAlignment="1">
      <alignment horizontal="center" wrapText="1"/>
    </xf>
    <xf numFmtId="0" fontId="16" fillId="0" borderId="32" xfId="0" applyFont="1" applyBorder="1" applyAlignment="1">
      <alignment vertical="center" wrapText="1"/>
    </xf>
    <xf numFmtId="0" fontId="2" fillId="0" borderId="33" xfId="0" applyFont="1" applyFill="1" applyBorder="1" applyAlignment="1">
      <alignment horizontal="center" wrapText="1"/>
    </xf>
    <xf numFmtId="49" fontId="10" fillId="0" borderId="44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12" fillId="0" borderId="11" xfId="0" applyNumberFormat="1" applyFont="1" applyBorder="1" applyAlignment="1">
      <alignment horizontal="left" wrapText="1"/>
    </xf>
    <xf numFmtId="0" fontId="12" fillId="0" borderId="11" xfId="0" applyFont="1" applyBorder="1" applyAlignment="1">
      <alignment horizontal="left" vertical="center" wrapText="1"/>
    </xf>
    <xf numFmtId="49" fontId="10" fillId="0" borderId="34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1" fillId="0" borderId="45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0" fillId="3" borderId="20" xfId="0" applyNumberFormat="1" applyFont="1" applyFill="1" applyBorder="1" applyAlignment="1">
      <alignment horizont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0" fillId="3" borderId="17" xfId="0" applyNumberFormat="1" applyFont="1" applyFill="1" applyBorder="1" applyAlignment="1">
      <alignment horizontal="center" wrapText="1"/>
    </xf>
    <xf numFmtId="49" fontId="1" fillId="0" borderId="17" xfId="0" applyNumberFormat="1" applyFont="1" applyBorder="1" applyAlignment="1">
      <alignment horizontal="left" wrapText="1"/>
    </xf>
    <xf numFmtId="4" fontId="10" fillId="0" borderId="17" xfId="0" applyNumberFormat="1" applyFont="1" applyBorder="1" applyAlignment="1">
      <alignment/>
    </xf>
    <xf numFmtId="4" fontId="10" fillId="0" borderId="17" xfId="0" applyNumberFormat="1" applyFont="1" applyFill="1" applyBorder="1" applyAlignment="1">
      <alignment horizontal="right" shrinkToFit="1"/>
    </xf>
    <xf numFmtId="4" fontId="10" fillId="0" borderId="18" xfId="0" applyNumberFormat="1" applyFont="1" applyBorder="1" applyAlignment="1" applyProtection="1">
      <alignment/>
      <protection locked="0"/>
    </xf>
    <xf numFmtId="49" fontId="10" fillId="3" borderId="34" xfId="0" applyNumberFormat="1" applyFont="1" applyFill="1" applyBorder="1" applyAlignment="1">
      <alignment horizontal="center" wrapText="1"/>
    </xf>
    <xf numFmtId="4" fontId="10" fillId="0" borderId="34" xfId="0" applyNumberFormat="1" applyFont="1" applyFill="1" applyBorder="1" applyAlignment="1">
      <alignment horizontal="right" shrinkToFit="1"/>
    </xf>
    <xf numFmtId="4" fontId="10" fillId="0" borderId="38" xfId="0" applyNumberFormat="1" applyFont="1" applyBorder="1" applyAlignment="1" applyProtection="1">
      <alignment/>
      <protection locked="0"/>
    </xf>
    <xf numFmtId="49" fontId="10" fillId="3" borderId="1" xfId="0" applyNumberFormat="1" applyFont="1" applyFill="1" applyBorder="1" applyAlignment="1">
      <alignment horizontal="center" wrapText="1"/>
    </xf>
    <xf numFmtId="0" fontId="7" fillId="0" borderId="46" xfId="0" applyFont="1" applyBorder="1" applyAlignment="1">
      <alignment horizontal="left" vertical="center" wrapText="1"/>
    </xf>
    <xf numFmtId="4" fontId="10" fillId="0" borderId="7" xfId="0" applyNumberFormat="1" applyFont="1" applyBorder="1" applyAlignment="1" applyProtection="1">
      <alignment/>
      <protection locked="0"/>
    </xf>
    <xf numFmtId="0" fontId="7" fillId="0" borderId="47" xfId="0" applyFont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0" fillId="0" borderId="49" xfId="0" applyFont="1" applyBorder="1" applyAlignment="1">
      <alignment/>
    </xf>
    <xf numFmtId="49" fontId="1" fillId="0" borderId="17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0" fontId="1" fillId="0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16" fillId="0" borderId="47" xfId="0" applyFont="1" applyBorder="1" applyAlignment="1">
      <alignment vertical="center" wrapText="1"/>
    </xf>
    <xf numFmtId="0" fontId="1" fillId="0" borderId="33" xfId="0" applyFont="1" applyBorder="1" applyAlignment="1">
      <alignment wrapText="1"/>
    </xf>
    <xf numFmtId="49" fontId="12" fillId="0" borderId="34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wrapText="1"/>
    </xf>
    <xf numFmtId="49" fontId="10" fillId="0" borderId="50" xfId="0" applyNumberFormat="1" applyFont="1" applyBorder="1" applyAlignment="1">
      <alignment horizontal="left" wrapText="1"/>
    </xf>
    <xf numFmtId="49" fontId="20" fillId="0" borderId="6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11" fontId="16" fillId="0" borderId="1" xfId="0" applyNumberFormat="1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/>
    </xf>
    <xf numFmtId="4" fontId="21" fillId="0" borderId="6" xfId="0" applyNumberFormat="1" applyFont="1" applyBorder="1" applyAlignment="1">
      <alignment/>
    </xf>
    <xf numFmtId="0" fontId="1" fillId="0" borderId="28" xfId="0" applyFont="1" applyFill="1" applyBorder="1" applyAlignment="1">
      <alignment horizontal="center" wrapText="1"/>
    </xf>
    <xf numFmtId="49" fontId="10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0" fillId="0" borderId="32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wrapText="1"/>
    </xf>
    <xf numFmtId="11" fontId="16" fillId="0" borderId="30" xfId="0" applyNumberFormat="1" applyFont="1" applyBorder="1" applyAlignment="1">
      <alignment vertical="top" wrapText="1"/>
    </xf>
    <xf numFmtId="0" fontId="1" fillId="0" borderId="19" xfId="0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 wrapText="1"/>
    </xf>
    <xf numFmtId="4" fontId="10" fillId="0" borderId="17" xfId="0" applyNumberFormat="1" applyFont="1" applyBorder="1" applyAlignment="1">
      <alignment wrapText="1"/>
    </xf>
    <xf numFmtId="11" fontId="16" fillId="0" borderId="5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1" fontId="17" fillId="0" borderId="1" xfId="0" applyNumberFormat="1" applyFont="1" applyBorder="1" applyAlignment="1">
      <alignment vertical="top" wrapText="1"/>
    </xf>
    <xf numFmtId="11" fontId="2" fillId="0" borderId="4" xfId="0" applyNumberFormat="1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16" fillId="0" borderId="3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" fillId="0" borderId="2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2" fillId="0" borderId="3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7" fillId="0" borderId="3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1" fontId="0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\&#1054;&#1089;&#1090;&#1072;&#1090;&#1082;&#1080;\&#1054;&#1089;&#1090;&#1072;&#1090;&#1082;&#108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01.02.12 "/>
      <sheetName val="на 01.03.12"/>
      <sheetName val="на 01.04.12"/>
      <sheetName val="на 01.05.12"/>
      <sheetName val="на 01.06.12"/>
      <sheetName val="на 01.07.12"/>
      <sheetName val="на 01.08.12"/>
      <sheetName val="на 01.09.12"/>
      <sheetName val="на 01.10.12"/>
      <sheetName val="на 01.11.12"/>
      <sheetName val="на 01.12.12"/>
      <sheetName val="на 01.01.13"/>
    </sheetNames>
    <sheetDataSet>
      <sheetData sheetId="11">
        <row r="5">
          <cell r="I5">
            <v>239099.5</v>
          </cell>
        </row>
        <row r="76">
          <cell r="I76">
            <v>273549.5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5"/>
  <dimension ref="A1:N89"/>
  <sheetViews>
    <sheetView workbookViewId="0" topLeftCell="A1">
      <pane ySplit="2" topLeftCell="BM21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3.25390625" style="9" customWidth="1"/>
    <col min="2" max="2" width="64.375" style="7" customWidth="1"/>
    <col min="3" max="3" width="10.125" style="7" customWidth="1"/>
    <col min="4" max="4" width="17.875" style="27" customWidth="1"/>
    <col min="5" max="5" width="7.00390625" style="7" customWidth="1"/>
    <col min="6" max="6" width="12.00390625" style="7" customWidth="1"/>
    <col min="7" max="7" width="12.375" style="7" customWidth="1"/>
    <col min="8" max="8" width="11.375" style="7" customWidth="1"/>
    <col min="9" max="9" width="12.25390625" style="1" customWidth="1"/>
    <col min="10" max="10" width="7.875" style="7" customWidth="1"/>
    <col min="11" max="13" width="9.125" style="7" hidden="1" customWidth="1"/>
    <col min="14" max="14" width="6.00390625" style="7" hidden="1" customWidth="1"/>
    <col min="15" max="16" width="9.125" style="7" hidden="1" customWidth="1"/>
    <col min="17" max="17" width="11.75390625" style="7" bestFit="1" customWidth="1"/>
    <col min="18" max="16384" width="9.125" style="7" customWidth="1"/>
  </cols>
  <sheetData>
    <row r="1" spans="1:9" ht="16.5" thickBot="1">
      <c r="A1" s="357" t="s">
        <v>96</v>
      </c>
      <c r="B1" s="357"/>
      <c r="C1" s="357"/>
      <c r="D1" s="357"/>
      <c r="E1" s="357"/>
      <c r="F1" s="357"/>
      <c r="G1" s="357"/>
      <c r="H1" s="357"/>
      <c r="I1" s="357"/>
    </row>
    <row r="2" spans="1:9" ht="25.5" customHeight="1" thickBot="1">
      <c r="A2" s="126" t="s">
        <v>6</v>
      </c>
      <c r="B2" s="166" t="s">
        <v>3</v>
      </c>
      <c r="C2" s="123" t="s">
        <v>7</v>
      </c>
      <c r="D2" s="116" t="s">
        <v>34</v>
      </c>
      <c r="E2" s="115" t="s">
        <v>5</v>
      </c>
      <c r="F2" s="115" t="s">
        <v>0</v>
      </c>
      <c r="G2" s="115" t="s">
        <v>4</v>
      </c>
      <c r="H2" s="115" t="s">
        <v>1</v>
      </c>
      <c r="I2" s="117" t="s">
        <v>97</v>
      </c>
    </row>
    <row r="3" spans="1:10" ht="28.5" customHeight="1" thickBot="1">
      <c r="A3" s="127">
        <v>1</v>
      </c>
      <c r="B3" s="167" t="s">
        <v>44</v>
      </c>
      <c r="C3" s="141" t="s">
        <v>8</v>
      </c>
      <c r="D3" s="203" t="s">
        <v>77</v>
      </c>
      <c r="E3" s="59" t="s">
        <v>129</v>
      </c>
      <c r="F3" s="35">
        <v>570900</v>
      </c>
      <c r="G3" s="35">
        <v>142700</v>
      </c>
      <c r="H3" s="51">
        <v>42362.81</v>
      </c>
      <c r="I3" s="58">
        <f aca="true" t="shared" si="0" ref="I3:I41">G3-H3</f>
        <v>100337.19</v>
      </c>
      <c r="J3" s="29"/>
    </row>
    <row r="4" spans="1:10" ht="42" customHeight="1" thickBot="1">
      <c r="A4" s="127">
        <v>2</v>
      </c>
      <c r="B4" s="168" t="s">
        <v>65</v>
      </c>
      <c r="C4" s="137"/>
      <c r="D4" s="46"/>
      <c r="E4" s="59" t="s">
        <v>111</v>
      </c>
      <c r="F4" s="35">
        <v>551640</v>
      </c>
      <c r="G4" s="35"/>
      <c r="H4" s="51"/>
      <c r="I4" s="58"/>
      <c r="J4" s="23"/>
    </row>
    <row r="5" spans="1:9" ht="39.75" customHeight="1" thickBot="1">
      <c r="A5" s="128">
        <v>3</v>
      </c>
      <c r="B5" s="169" t="s">
        <v>80</v>
      </c>
      <c r="C5" s="142" t="s">
        <v>9</v>
      </c>
      <c r="D5" s="48"/>
      <c r="E5" s="49" t="s">
        <v>130</v>
      </c>
      <c r="F5" s="50">
        <v>237000</v>
      </c>
      <c r="G5" s="56"/>
      <c r="H5" s="37"/>
      <c r="I5" s="33">
        <f t="shared" si="0"/>
        <v>0</v>
      </c>
    </row>
    <row r="6" spans="1:9" ht="40.5" customHeight="1" thickBot="1">
      <c r="A6" s="128">
        <v>4</v>
      </c>
      <c r="B6" s="170" t="s">
        <v>81</v>
      </c>
      <c r="C6" s="137" t="s">
        <v>9</v>
      </c>
      <c r="D6" s="46"/>
      <c r="E6" s="47" t="s">
        <v>131</v>
      </c>
      <c r="F6" s="34">
        <v>425000</v>
      </c>
      <c r="G6" s="54"/>
      <c r="H6" s="35"/>
      <c r="I6" s="36">
        <f t="shared" si="0"/>
        <v>0</v>
      </c>
    </row>
    <row r="7" spans="1:9" ht="39.75" customHeight="1" thickBot="1">
      <c r="A7" s="128">
        <v>5</v>
      </c>
      <c r="B7" s="169" t="s">
        <v>82</v>
      </c>
      <c r="C7" s="142" t="s">
        <v>9</v>
      </c>
      <c r="D7" s="48"/>
      <c r="E7" s="49" t="s">
        <v>132</v>
      </c>
      <c r="F7" s="37">
        <v>237000</v>
      </c>
      <c r="G7" s="37"/>
      <c r="H7" s="37"/>
      <c r="I7" s="33">
        <f t="shared" si="0"/>
        <v>0</v>
      </c>
    </row>
    <row r="8" spans="1:9" ht="40.5" customHeight="1" thickBot="1">
      <c r="A8" s="128">
        <v>6</v>
      </c>
      <c r="B8" s="170" t="s">
        <v>83</v>
      </c>
      <c r="C8" s="137" t="s">
        <v>39</v>
      </c>
      <c r="D8" s="46"/>
      <c r="E8" s="47" t="s">
        <v>133</v>
      </c>
      <c r="F8" s="35">
        <v>182000</v>
      </c>
      <c r="G8" s="35"/>
      <c r="H8" s="35"/>
      <c r="I8" s="36">
        <f t="shared" si="0"/>
        <v>0</v>
      </c>
    </row>
    <row r="9" spans="1:9" ht="39.75" customHeight="1" thickBot="1">
      <c r="A9" s="128">
        <v>7</v>
      </c>
      <c r="B9" s="169" t="s">
        <v>84</v>
      </c>
      <c r="C9" s="142" t="s">
        <v>10</v>
      </c>
      <c r="D9" s="48"/>
      <c r="E9" s="49" t="s">
        <v>134</v>
      </c>
      <c r="F9" s="37">
        <v>243000</v>
      </c>
      <c r="G9" s="37"/>
      <c r="H9" s="37"/>
      <c r="I9" s="33">
        <f t="shared" si="0"/>
        <v>0</v>
      </c>
    </row>
    <row r="10" spans="1:9" ht="39.75" customHeight="1" thickBot="1">
      <c r="A10" s="128">
        <v>8</v>
      </c>
      <c r="B10" s="170" t="s">
        <v>85</v>
      </c>
      <c r="C10" s="137" t="s">
        <v>48</v>
      </c>
      <c r="D10" s="46"/>
      <c r="E10" s="47" t="s">
        <v>135</v>
      </c>
      <c r="F10" s="35">
        <v>906000</v>
      </c>
      <c r="G10" s="35"/>
      <c r="H10" s="35"/>
      <c r="I10" s="58">
        <f t="shared" si="0"/>
        <v>0</v>
      </c>
    </row>
    <row r="11" spans="1:9" ht="31.5" customHeight="1" thickBot="1">
      <c r="A11" s="128">
        <v>9</v>
      </c>
      <c r="B11" s="171" t="s">
        <v>100</v>
      </c>
      <c r="C11" s="142"/>
      <c r="D11" s="48"/>
      <c r="E11" s="49" t="s">
        <v>101</v>
      </c>
      <c r="F11" s="37">
        <v>17000</v>
      </c>
      <c r="G11" s="37"/>
      <c r="H11" s="37"/>
      <c r="I11" s="118">
        <f t="shared" si="0"/>
        <v>0</v>
      </c>
    </row>
    <row r="12" spans="1:9" ht="27.75" customHeight="1" thickBot="1">
      <c r="A12" s="365">
        <v>10</v>
      </c>
      <c r="B12" s="352" t="s">
        <v>102</v>
      </c>
      <c r="C12" s="137"/>
      <c r="D12" s="46"/>
      <c r="E12" s="47" t="s">
        <v>103</v>
      </c>
      <c r="F12" s="111">
        <f>F13+F14</f>
        <v>36000</v>
      </c>
      <c r="G12" s="111">
        <f>G13+G14</f>
        <v>0</v>
      </c>
      <c r="H12" s="111">
        <f>H13+H14</f>
        <v>0</v>
      </c>
      <c r="I12" s="114">
        <f t="shared" si="0"/>
        <v>0</v>
      </c>
    </row>
    <row r="13" spans="1:9" ht="16.5" customHeight="1">
      <c r="A13" s="366"/>
      <c r="B13" s="353"/>
      <c r="C13" s="138"/>
      <c r="D13" s="39"/>
      <c r="E13" s="40"/>
      <c r="F13" s="53">
        <v>13500</v>
      </c>
      <c r="G13" s="53"/>
      <c r="H13" s="53"/>
      <c r="I13" s="113">
        <f t="shared" si="0"/>
        <v>0</v>
      </c>
    </row>
    <row r="14" spans="1:9" ht="16.5" customHeight="1" thickBot="1">
      <c r="A14" s="367"/>
      <c r="B14" s="354"/>
      <c r="C14" s="139"/>
      <c r="D14" s="106"/>
      <c r="E14" s="90"/>
      <c r="F14" s="38">
        <v>22500</v>
      </c>
      <c r="G14" s="38"/>
      <c r="H14" s="38"/>
      <c r="I14" s="112">
        <f t="shared" si="0"/>
        <v>0</v>
      </c>
    </row>
    <row r="15" spans="1:9" ht="28.5" customHeight="1" thickBot="1">
      <c r="A15" s="365">
        <v>11</v>
      </c>
      <c r="B15" s="352" t="s">
        <v>104</v>
      </c>
      <c r="C15" s="137"/>
      <c r="D15" s="46"/>
      <c r="E15" s="47" t="s">
        <v>105</v>
      </c>
      <c r="F15" s="111">
        <f>F16+F17</f>
        <v>35400</v>
      </c>
      <c r="G15" s="111">
        <f>G16+G17</f>
        <v>0</v>
      </c>
      <c r="H15" s="111">
        <f>H16+H17</f>
        <v>0</v>
      </c>
      <c r="I15" s="114">
        <f t="shared" si="0"/>
        <v>0</v>
      </c>
    </row>
    <row r="16" spans="1:9" ht="15" customHeight="1">
      <c r="A16" s="366"/>
      <c r="B16" s="353"/>
      <c r="C16" s="138"/>
      <c r="D16" s="39"/>
      <c r="E16" s="40"/>
      <c r="F16" s="53">
        <v>23600</v>
      </c>
      <c r="G16" s="53"/>
      <c r="H16" s="53"/>
      <c r="I16" s="113">
        <f t="shared" si="0"/>
        <v>0</v>
      </c>
    </row>
    <row r="17" spans="1:9" ht="15" customHeight="1" thickBot="1">
      <c r="A17" s="368"/>
      <c r="B17" s="354"/>
      <c r="C17" s="139"/>
      <c r="D17" s="106"/>
      <c r="E17" s="90"/>
      <c r="F17" s="38">
        <v>11800</v>
      </c>
      <c r="G17" s="38"/>
      <c r="H17" s="38"/>
      <c r="I17" s="112">
        <f t="shared" si="0"/>
        <v>0</v>
      </c>
    </row>
    <row r="18" spans="1:9" ht="41.25" customHeight="1" thickBot="1">
      <c r="A18" s="130">
        <v>12</v>
      </c>
      <c r="B18" s="172" t="s">
        <v>62</v>
      </c>
      <c r="C18" s="137"/>
      <c r="D18" s="46"/>
      <c r="E18" s="47" t="s">
        <v>59</v>
      </c>
      <c r="F18" s="35">
        <v>168100</v>
      </c>
      <c r="G18" s="35"/>
      <c r="H18" s="35"/>
      <c r="I18" s="58">
        <f t="shared" si="0"/>
        <v>0</v>
      </c>
    </row>
    <row r="19" spans="1:9" ht="41.25" customHeight="1" thickBot="1">
      <c r="A19" s="79">
        <v>13</v>
      </c>
      <c r="B19" s="173" t="s">
        <v>63</v>
      </c>
      <c r="C19" s="142"/>
      <c r="D19" s="48"/>
      <c r="E19" s="49" t="s">
        <v>60</v>
      </c>
      <c r="F19" s="37">
        <v>420300</v>
      </c>
      <c r="G19" s="37"/>
      <c r="H19" s="37"/>
      <c r="I19" s="118">
        <f t="shared" si="0"/>
        <v>0</v>
      </c>
    </row>
    <row r="20" spans="1:9" ht="41.25" customHeight="1" thickBot="1">
      <c r="A20" s="130">
        <v>14</v>
      </c>
      <c r="B20" s="172" t="s">
        <v>61</v>
      </c>
      <c r="C20" s="137"/>
      <c r="D20" s="46"/>
      <c r="E20" s="47" t="s">
        <v>64</v>
      </c>
      <c r="F20" s="35">
        <v>50400</v>
      </c>
      <c r="G20" s="35"/>
      <c r="H20" s="35"/>
      <c r="I20" s="58">
        <f t="shared" si="0"/>
        <v>0</v>
      </c>
    </row>
    <row r="21" spans="1:9" ht="30.75" customHeight="1" thickBot="1">
      <c r="A21" s="79">
        <v>15</v>
      </c>
      <c r="B21" s="140" t="s">
        <v>98</v>
      </c>
      <c r="C21" s="142"/>
      <c r="D21" s="48"/>
      <c r="E21" s="49" t="s">
        <v>147</v>
      </c>
      <c r="F21" s="37">
        <v>20000</v>
      </c>
      <c r="G21" s="37"/>
      <c r="H21" s="37"/>
      <c r="I21" s="118">
        <f t="shared" si="0"/>
        <v>0</v>
      </c>
    </row>
    <row r="22" spans="1:9" ht="26.25" customHeight="1" thickBot="1">
      <c r="A22" s="130">
        <v>16</v>
      </c>
      <c r="B22" s="170" t="s">
        <v>107</v>
      </c>
      <c r="C22" s="137"/>
      <c r="D22" s="46"/>
      <c r="E22" s="47" t="s">
        <v>108</v>
      </c>
      <c r="F22" s="35">
        <v>91100</v>
      </c>
      <c r="G22" s="35"/>
      <c r="H22" s="35"/>
      <c r="I22" s="58">
        <f t="shared" si="0"/>
        <v>0</v>
      </c>
    </row>
    <row r="23" spans="1:9" ht="42.75" customHeight="1" thickBot="1">
      <c r="A23" s="131">
        <v>17</v>
      </c>
      <c r="B23" s="169" t="s">
        <v>113</v>
      </c>
      <c r="C23" s="142"/>
      <c r="D23" s="48"/>
      <c r="E23" s="49" t="s">
        <v>114</v>
      </c>
      <c r="F23" s="37">
        <v>5100000</v>
      </c>
      <c r="G23" s="37"/>
      <c r="H23" s="37"/>
      <c r="I23" s="118">
        <f t="shared" si="0"/>
        <v>0</v>
      </c>
    </row>
    <row r="24" spans="1:9" ht="27" customHeight="1" thickBot="1">
      <c r="A24" s="365">
        <v>18</v>
      </c>
      <c r="B24" s="363" t="s">
        <v>58</v>
      </c>
      <c r="C24" s="137"/>
      <c r="D24" s="46" t="s">
        <v>68</v>
      </c>
      <c r="E24" s="47" t="s">
        <v>115</v>
      </c>
      <c r="F24" s="64">
        <f>F25+F26+F27</f>
        <v>516000</v>
      </c>
      <c r="G24" s="64">
        <f>G25+G26+G27</f>
        <v>29900</v>
      </c>
      <c r="H24" s="64">
        <f>H25+H26+H27</f>
        <v>29768</v>
      </c>
      <c r="I24" s="65">
        <f>I25+I26+I27</f>
        <v>132</v>
      </c>
    </row>
    <row r="25" spans="1:9" ht="15" customHeight="1">
      <c r="A25" s="366"/>
      <c r="B25" s="350"/>
      <c r="C25" s="143" t="s">
        <v>30</v>
      </c>
      <c r="D25" s="39"/>
      <c r="E25" s="62" t="s">
        <v>36</v>
      </c>
      <c r="F25" s="63">
        <v>270600</v>
      </c>
      <c r="G25" s="63">
        <v>14700</v>
      </c>
      <c r="H25" s="68">
        <v>14640</v>
      </c>
      <c r="I25" s="6">
        <f aca="true" t="shared" si="1" ref="I25:I30">G25-H25</f>
        <v>60</v>
      </c>
    </row>
    <row r="26" spans="1:9" ht="15" customHeight="1">
      <c r="A26" s="366"/>
      <c r="B26" s="350"/>
      <c r="C26" s="144" t="s">
        <v>41</v>
      </c>
      <c r="D26" s="25"/>
      <c r="E26" s="30" t="s">
        <v>37</v>
      </c>
      <c r="F26" s="18">
        <v>25200</v>
      </c>
      <c r="G26" s="18">
        <v>1500</v>
      </c>
      <c r="H26" s="19">
        <v>1464</v>
      </c>
      <c r="I26" s="24">
        <f t="shared" si="1"/>
        <v>36</v>
      </c>
    </row>
    <row r="27" spans="1:9" ht="15" customHeight="1" thickBot="1">
      <c r="A27" s="367"/>
      <c r="B27" s="351"/>
      <c r="C27" s="145" t="s">
        <v>10</v>
      </c>
      <c r="D27" s="106"/>
      <c r="E27" s="41" t="s">
        <v>38</v>
      </c>
      <c r="F27" s="38">
        <v>220200</v>
      </c>
      <c r="G27" s="38">
        <v>13700</v>
      </c>
      <c r="H27" s="82">
        <v>13664</v>
      </c>
      <c r="I27" s="42">
        <f t="shared" si="1"/>
        <v>36</v>
      </c>
    </row>
    <row r="28" spans="1:9" ht="26.25" customHeight="1" thickBot="1">
      <c r="A28" s="365">
        <v>19</v>
      </c>
      <c r="B28" s="361" t="s">
        <v>76</v>
      </c>
      <c r="C28" s="66"/>
      <c r="D28" s="46"/>
      <c r="E28" s="47" t="s">
        <v>116</v>
      </c>
      <c r="F28" s="64">
        <f>F29+F30</f>
        <v>6901000</v>
      </c>
      <c r="G28" s="64">
        <f>G29+G30</f>
        <v>136000</v>
      </c>
      <c r="H28" s="64">
        <f>H29+H30</f>
        <v>104301.67</v>
      </c>
      <c r="I28" s="65">
        <f t="shared" si="1"/>
        <v>31698.33</v>
      </c>
    </row>
    <row r="29" spans="1:9" ht="18" customHeight="1">
      <c r="A29" s="366"/>
      <c r="B29" s="359"/>
      <c r="C29" s="143" t="s">
        <v>31</v>
      </c>
      <c r="D29" s="39"/>
      <c r="E29" s="40"/>
      <c r="F29" s="53">
        <v>291600</v>
      </c>
      <c r="G29" s="53">
        <v>0</v>
      </c>
      <c r="H29" s="53"/>
      <c r="I29" s="6">
        <f t="shared" si="1"/>
        <v>0</v>
      </c>
    </row>
    <row r="30" spans="1:9" ht="18" customHeight="1" thickBot="1">
      <c r="A30" s="367"/>
      <c r="B30" s="362"/>
      <c r="C30" s="146" t="s">
        <v>11</v>
      </c>
      <c r="D30" s="26"/>
      <c r="E30" s="43"/>
      <c r="F30" s="22">
        <v>6609400</v>
      </c>
      <c r="G30" s="22">
        <v>136000</v>
      </c>
      <c r="H30" s="86">
        <v>104301.67</v>
      </c>
      <c r="I30" s="44">
        <f t="shared" si="1"/>
        <v>31698.33</v>
      </c>
    </row>
    <row r="31" spans="1:9" ht="27" customHeight="1" thickBot="1">
      <c r="A31" s="128">
        <v>20</v>
      </c>
      <c r="B31" s="174" t="s">
        <v>45</v>
      </c>
      <c r="C31" s="137" t="s">
        <v>9</v>
      </c>
      <c r="D31" s="46" t="s">
        <v>140</v>
      </c>
      <c r="E31" s="47" t="s">
        <v>117</v>
      </c>
      <c r="F31" s="34">
        <v>54000</v>
      </c>
      <c r="G31" s="54">
        <v>2100</v>
      </c>
      <c r="H31" s="35">
        <v>2073.44</v>
      </c>
      <c r="I31" s="36">
        <f t="shared" si="0"/>
        <v>26.559999999999945</v>
      </c>
    </row>
    <row r="32" spans="1:9" ht="39" customHeight="1" thickBot="1">
      <c r="A32" s="128">
        <v>21</v>
      </c>
      <c r="B32" s="175" t="s">
        <v>47</v>
      </c>
      <c r="C32" s="147" t="s">
        <v>11</v>
      </c>
      <c r="D32" s="48" t="s">
        <v>33</v>
      </c>
      <c r="E32" s="109" t="s">
        <v>118</v>
      </c>
      <c r="F32" s="56">
        <v>1836000</v>
      </c>
      <c r="G32" s="56">
        <v>150000</v>
      </c>
      <c r="H32" s="52">
        <v>148729.93</v>
      </c>
      <c r="I32" s="33">
        <f t="shared" si="0"/>
        <v>1270.070000000007</v>
      </c>
    </row>
    <row r="33" spans="1:9" ht="39" customHeight="1" thickBot="1">
      <c r="A33" s="128">
        <v>22</v>
      </c>
      <c r="B33" s="176" t="s">
        <v>78</v>
      </c>
      <c r="C33" s="137" t="s">
        <v>11</v>
      </c>
      <c r="D33" s="88" t="s">
        <v>79</v>
      </c>
      <c r="E33" s="47" t="s">
        <v>99</v>
      </c>
      <c r="F33" s="35">
        <v>1241000</v>
      </c>
      <c r="G33" s="35"/>
      <c r="H33" s="51"/>
      <c r="I33" s="36">
        <f>G33-H33</f>
        <v>0</v>
      </c>
    </row>
    <row r="34" spans="1:9" ht="42" customHeight="1" thickBot="1">
      <c r="A34" s="128">
        <v>23</v>
      </c>
      <c r="B34" s="177" t="s">
        <v>74</v>
      </c>
      <c r="C34" s="147" t="s">
        <v>11</v>
      </c>
      <c r="D34" s="108" t="s">
        <v>35</v>
      </c>
      <c r="E34" s="109" t="s">
        <v>119</v>
      </c>
      <c r="F34" s="56">
        <v>1062000</v>
      </c>
      <c r="G34" s="56">
        <v>70000</v>
      </c>
      <c r="H34" s="110">
        <v>69655.66</v>
      </c>
      <c r="I34" s="33">
        <f t="shared" si="0"/>
        <v>344.3399999999965</v>
      </c>
    </row>
    <row r="35" spans="1:10" ht="27" customHeight="1" thickBot="1">
      <c r="A35" s="356">
        <v>24</v>
      </c>
      <c r="B35" s="178" t="s">
        <v>14</v>
      </c>
      <c r="C35" s="148" t="s">
        <v>11</v>
      </c>
      <c r="D35" s="46" t="s">
        <v>35</v>
      </c>
      <c r="E35" s="59" t="s">
        <v>120</v>
      </c>
      <c r="F35" s="67">
        <f>F36+F37</f>
        <v>3685000</v>
      </c>
      <c r="G35" s="67">
        <f>G36+G37</f>
        <v>197000</v>
      </c>
      <c r="H35" s="67">
        <f>H36+H37</f>
        <v>196999.91</v>
      </c>
      <c r="I35" s="65">
        <f t="shared" si="0"/>
        <v>0.08999999999650754</v>
      </c>
      <c r="J35" s="17"/>
    </row>
    <row r="36" spans="1:9" ht="18" customHeight="1">
      <c r="A36" s="356"/>
      <c r="B36" s="179" t="s">
        <v>19</v>
      </c>
      <c r="C36" s="149" t="s">
        <v>22</v>
      </c>
      <c r="D36" s="39"/>
      <c r="E36" s="105"/>
      <c r="F36" s="57">
        <v>1625000</v>
      </c>
      <c r="G36" s="57">
        <v>103152</v>
      </c>
      <c r="H36" s="53">
        <v>103152</v>
      </c>
      <c r="I36" s="6">
        <f t="shared" si="0"/>
        <v>0</v>
      </c>
    </row>
    <row r="37" spans="1:9" ht="18" customHeight="1" thickBot="1">
      <c r="A37" s="356"/>
      <c r="B37" s="180" t="s">
        <v>20</v>
      </c>
      <c r="C37" s="136" t="s">
        <v>21</v>
      </c>
      <c r="D37" s="106"/>
      <c r="E37" s="107"/>
      <c r="F37" s="55">
        <v>2060000</v>
      </c>
      <c r="G37" s="55">
        <v>93848</v>
      </c>
      <c r="H37" s="38">
        <v>93847.91</v>
      </c>
      <c r="I37" s="42">
        <f t="shared" si="0"/>
        <v>0.08999999999650754</v>
      </c>
    </row>
    <row r="38" spans="1:9" ht="35.25" customHeight="1" thickBot="1">
      <c r="A38" s="365">
        <v>25</v>
      </c>
      <c r="B38" s="364" t="s">
        <v>109</v>
      </c>
      <c r="C38" s="150"/>
      <c r="D38" s="46"/>
      <c r="E38" s="47" t="s">
        <v>110</v>
      </c>
      <c r="F38" s="111">
        <f>F39+F40</f>
        <v>2237700</v>
      </c>
      <c r="G38" s="111">
        <f>G39+G40</f>
        <v>0</v>
      </c>
      <c r="H38" s="111">
        <f>H39+H40</f>
        <v>0</v>
      </c>
      <c r="I38" s="36">
        <f t="shared" si="0"/>
        <v>0</v>
      </c>
    </row>
    <row r="39" spans="1:9" ht="13.5" customHeight="1">
      <c r="A39" s="366"/>
      <c r="B39" s="364"/>
      <c r="C39" s="151" t="s">
        <v>136</v>
      </c>
      <c r="D39" s="39"/>
      <c r="E39" s="40"/>
      <c r="F39" s="53">
        <v>1347700</v>
      </c>
      <c r="G39" s="53"/>
      <c r="H39" s="81"/>
      <c r="I39" s="6">
        <f t="shared" si="0"/>
        <v>0</v>
      </c>
    </row>
    <row r="40" spans="1:9" ht="13.5" customHeight="1">
      <c r="A40" s="366"/>
      <c r="B40" s="364"/>
      <c r="C40" s="152" t="s">
        <v>139</v>
      </c>
      <c r="D40" s="25"/>
      <c r="E40" s="11"/>
      <c r="F40" s="5">
        <v>890000</v>
      </c>
      <c r="G40" s="5"/>
      <c r="H40" s="80"/>
      <c r="I40" s="24">
        <f t="shared" si="0"/>
        <v>0</v>
      </c>
    </row>
    <row r="41" spans="1:9" ht="13.5" customHeight="1" thickBot="1">
      <c r="A41" s="368"/>
      <c r="B41" s="364"/>
      <c r="C41" s="153"/>
      <c r="D41" s="26"/>
      <c r="E41" s="43"/>
      <c r="F41" s="22"/>
      <c r="G41" s="22"/>
      <c r="H41" s="86"/>
      <c r="I41" s="44">
        <f t="shared" si="0"/>
        <v>0</v>
      </c>
    </row>
    <row r="42" spans="1:9" ht="28.5" customHeight="1" thickBot="1">
      <c r="A42" s="130">
        <v>26</v>
      </c>
      <c r="B42" s="176" t="s">
        <v>72</v>
      </c>
      <c r="C42" s="137" t="s">
        <v>23</v>
      </c>
      <c r="D42" s="88" t="s">
        <v>73</v>
      </c>
      <c r="E42" s="47" t="s">
        <v>71</v>
      </c>
      <c r="F42" s="35">
        <v>1948000</v>
      </c>
      <c r="G42" s="35">
        <v>162300</v>
      </c>
      <c r="H42" s="35">
        <v>162300</v>
      </c>
      <c r="I42" s="36">
        <f aca="true" t="shared" si="2" ref="I42:I49">G42-H42</f>
        <v>0</v>
      </c>
    </row>
    <row r="43" spans="1:9" ht="27" customHeight="1" thickBot="1">
      <c r="A43" s="131">
        <v>27</v>
      </c>
      <c r="B43" s="181" t="s">
        <v>13</v>
      </c>
      <c r="C43" s="137" t="s">
        <v>11</v>
      </c>
      <c r="D43" s="46" t="s">
        <v>70</v>
      </c>
      <c r="E43" s="75" t="s">
        <v>137</v>
      </c>
      <c r="F43" s="35">
        <v>62138000</v>
      </c>
      <c r="G43" s="35">
        <v>1503000</v>
      </c>
      <c r="H43" s="78">
        <v>1454231.93</v>
      </c>
      <c r="I43" s="36">
        <f t="shared" si="2"/>
        <v>48768.070000000065</v>
      </c>
    </row>
    <row r="44" spans="1:9" ht="66.75" customHeight="1" thickBot="1">
      <c r="A44" s="128">
        <v>28</v>
      </c>
      <c r="B44" s="176" t="s">
        <v>86</v>
      </c>
      <c r="C44" s="137" t="s">
        <v>9</v>
      </c>
      <c r="D44" s="46" t="s">
        <v>69</v>
      </c>
      <c r="E44" s="47" t="s">
        <v>121</v>
      </c>
      <c r="F44" s="35">
        <v>400000</v>
      </c>
      <c r="G44" s="35">
        <v>5000</v>
      </c>
      <c r="H44" s="51">
        <v>4800</v>
      </c>
      <c r="I44" s="36">
        <f t="shared" si="2"/>
        <v>200</v>
      </c>
    </row>
    <row r="45" spans="1:9" ht="24.75" customHeight="1" thickBot="1">
      <c r="A45" s="356">
        <v>29</v>
      </c>
      <c r="B45" s="358" t="s">
        <v>87</v>
      </c>
      <c r="C45" s="66"/>
      <c r="D45" s="46" t="s">
        <v>141</v>
      </c>
      <c r="E45" s="47" t="s">
        <v>126</v>
      </c>
      <c r="F45" s="64">
        <f>F46+F47</f>
        <v>8500</v>
      </c>
      <c r="G45" s="64">
        <f>G46+G47</f>
        <v>1000</v>
      </c>
      <c r="H45" s="64">
        <f>H46+H47</f>
        <v>0</v>
      </c>
      <c r="I45" s="202">
        <f t="shared" si="2"/>
        <v>1000</v>
      </c>
    </row>
    <row r="46" spans="1:9" ht="12.75" customHeight="1">
      <c r="A46" s="356"/>
      <c r="B46" s="359"/>
      <c r="C46" s="161" t="s">
        <v>17</v>
      </c>
      <c r="D46" s="98"/>
      <c r="E46" s="40"/>
      <c r="F46" s="53">
        <v>4400</v>
      </c>
      <c r="G46" s="53"/>
      <c r="H46" s="53"/>
      <c r="I46" s="6">
        <f t="shared" si="2"/>
        <v>0</v>
      </c>
    </row>
    <row r="47" spans="1:9" ht="15" customHeight="1" thickBot="1">
      <c r="A47" s="356"/>
      <c r="B47" s="360"/>
      <c r="C47" s="154" t="s">
        <v>67</v>
      </c>
      <c r="D47" s="89"/>
      <c r="E47" s="90"/>
      <c r="F47" s="38">
        <v>4100</v>
      </c>
      <c r="G47" s="38">
        <v>1000</v>
      </c>
      <c r="H47" s="38"/>
      <c r="I47" s="42">
        <f t="shared" si="2"/>
        <v>1000</v>
      </c>
    </row>
    <row r="48" spans="1:9" ht="53.25" customHeight="1" thickBot="1">
      <c r="A48" s="128">
        <v>30</v>
      </c>
      <c r="B48" s="181" t="s">
        <v>18</v>
      </c>
      <c r="C48" s="137" t="s">
        <v>9</v>
      </c>
      <c r="D48" s="46" t="s">
        <v>142</v>
      </c>
      <c r="E48" s="47" t="s">
        <v>127</v>
      </c>
      <c r="F48" s="35">
        <v>70000</v>
      </c>
      <c r="G48" s="35">
        <v>26000</v>
      </c>
      <c r="H48" s="35">
        <v>7810.7</v>
      </c>
      <c r="I48" s="36">
        <f t="shared" si="2"/>
        <v>18189.3</v>
      </c>
    </row>
    <row r="49" spans="1:9" ht="29.25" customHeight="1" thickBot="1">
      <c r="A49" s="128">
        <v>31</v>
      </c>
      <c r="B49" s="181" t="s">
        <v>16</v>
      </c>
      <c r="C49" s="137" t="s">
        <v>9</v>
      </c>
      <c r="D49" s="46" t="s">
        <v>143</v>
      </c>
      <c r="E49" s="75" t="s">
        <v>124</v>
      </c>
      <c r="F49" s="35">
        <v>1584000</v>
      </c>
      <c r="G49" s="35">
        <v>100000</v>
      </c>
      <c r="H49" s="51">
        <v>22850.56</v>
      </c>
      <c r="I49" s="36">
        <f t="shared" si="2"/>
        <v>77149.44</v>
      </c>
    </row>
    <row r="50" spans="1:9" ht="27.75" customHeight="1" thickBot="1">
      <c r="A50" s="128">
        <v>32</v>
      </c>
      <c r="B50" s="176" t="s">
        <v>75</v>
      </c>
      <c r="C50" s="137" t="s">
        <v>11</v>
      </c>
      <c r="D50" s="46" t="s">
        <v>145</v>
      </c>
      <c r="E50" s="47" t="s">
        <v>125</v>
      </c>
      <c r="F50" s="35">
        <v>316000</v>
      </c>
      <c r="G50" s="35">
        <v>6000</v>
      </c>
      <c r="H50" s="78">
        <v>6000</v>
      </c>
      <c r="I50" s="36">
        <f>G50-H50</f>
        <v>0</v>
      </c>
    </row>
    <row r="51" spans="1:9" ht="27.75" customHeight="1" thickBot="1">
      <c r="A51" s="128">
        <v>33</v>
      </c>
      <c r="B51" s="174" t="s">
        <v>46</v>
      </c>
      <c r="C51" s="137" t="s">
        <v>9</v>
      </c>
      <c r="D51" s="46"/>
      <c r="E51" s="47" t="s">
        <v>128</v>
      </c>
      <c r="F51" s="35">
        <v>3000</v>
      </c>
      <c r="G51" s="35"/>
      <c r="H51" s="35"/>
      <c r="I51" s="36">
        <f>G51-H51</f>
        <v>0</v>
      </c>
    </row>
    <row r="52" spans="1:9" ht="30" customHeight="1" thickBot="1">
      <c r="A52" s="128">
        <v>34</v>
      </c>
      <c r="B52" s="182" t="s">
        <v>50</v>
      </c>
      <c r="C52" s="137" t="s">
        <v>17</v>
      </c>
      <c r="D52" s="46"/>
      <c r="E52" s="47" t="s">
        <v>88</v>
      </c>
      <c r="F52" s="35">
        <v>254000</v>
      </c>
      <c r="G52" s="35"/>
      <c r="H52" s="35"/>
      <c r="I52" s="36"/>
    </row>
    <row r="53" spans="1:9" ht="40.5" customHeight="1" thickBot="1">
      <c r="A53" s="128">
        <v>35</v>
      </c>
      <c r="B53" s="182" t="s">
        <v>49</v>
      </c>
      <c r="C53" s="137" t="s">
        <v>11</v>
      </c>
      <c r="D53" s="46"/>
      <c r="E53" s="47" t="s">
        <v>138</v>
      </c>
      <c r="F53" s="35">
        <v>1408000</v>
      </c>
      <c r="G53" s="35"/>
      <c r="H53" s="78"/>
      <c r="I53" s="36">
        <f>G53-H53</f>
        <v>0</v>
      </c>
    </row>
    <row r="54" spans="1:9" ht="33" customHeight="1" thickBot="1">
      <c r="A54" s="356">
        <v>36</v>
      </c>
      <c r="B54" s="181" t="s">
        <v>40</v>
      </c>
      <c r="C54" s="155" t="s">
        <v>24</v>
      </c>
      <c r="D54" s="46" t="s">
        <v>146</v>
      </c>
      <c r="E54" s="47" t="s">
        <v>123</v>
      </c>
      <c r="F54" s="14">
        <f>F55+F56+F57+F58+F59+F60</f>
        <v>27820000</v>
      </c>
      <c r="G54" s="14">
        <f>G55+G56+G57+G58+G59+G60</f>
        <v>1986000</v>
      </c>
      <c r="H54" s="14">
        <f>H55+H56+H57+H58+H59+H60</f>
        <v>1583430.4100000001</v>
      </c>
      <c r="I54" s="32">
        <f>I55+I56+I57+I58+I59+I60</f>
        <v>402569.5899999999</v>
      </c>
    </row>
    <row r="55" spans="1:9" ht="16.5" customHeight="1">
      <c r="A55" s="356"/>
      <c r="B55" s="179" t="s">
        <v>25</v>
      </c>
      <c r="C55" s="156">
        <v>902</v>
      </c>
      <c r="D55" s="62"/>
      <c r="E55" s="94"/>
      <c r="F55" s="12">
        <v>2700000</v>
      </c>
      <c r="G55" s="12">
        <v>155000</v>
      </c>
      <c r="H55" s="95">
        <v>105720</v>
      </c>
      <c r="I55" s="6">
        <f aca="true" t="shared" si="3" ref="I55:I69">G55-H55</f>
        <v>49280</v>
      </c>
    </row>
    <row r="56" spans="1:9" ht="15" customHeight="1">
      <c r="A56" s="356"/>
      <c r="B56" s="183" t="s">
        <v>11</v>
      </c>
      <c r="C56" s="157">
        <v>903</v>
      </c>
      <c r="D56" s="69"/>
      <c r="E56" s="11"/>
      <c r="F56" s="3">
        <v>14440000</v>
      </c>
      <c r="G56" s="3">
        <v>1203000</v>
      </c>
      <c r="H56" s="80">
        <v>1115153.11</v>
      </c>
      <c r="I56" s="24">
        <f t="shared" si="3"/>
        <v>87846.8899999999</v>
      </c>
    </row>
    <row r="57" spans="1:9" ht="15" customHeight="1">
      <c r="A57" s="356"/>
      <c r="B57" s="183" t="s">
        <v>26</v>
      </c>
      <c r="C57" s="157">
        <v>912</v>
      </c>
      <c r="D57" s="25"/>
      <c r="E57" s="60"/>
      <c r="F57" s="3">
        <v>1360000</v>
      </c>
      <c r="G57" s="3">
        <v>60000</v>
      </c>
      <c r="H57" s="20">
        <v>60000</v>
      </c>
      <c r="I57" s="24">
        <f t="shared" si="3"/>
        <v>0</v>
      </c>
    </row>
    <row r="58" spans="1:9" ht="14.25" customHeight="1">
      <c r="A58" s="356"/>
      <c r="B58" s="183" t="s">
        <v>27</v>
      </c>
      <c r="C58" s="157">
        <v>935</v>
      </c>
      <c r="D58" s="30"/>
      <c r="E58" s="60"/>
      <c r="F58" s="3">
        <v>600000</v>
      </c>
      <c r="G58" s="3">
        <v>30000</v>
      </c>
      <c r="H58" s="20">
        <v>0</v>
      </c>
      <c r="I58" s="24">
        <f t="shared" si="3"/>
        <v>30000</v>
      </c>
    </row>
    <row r="59" spans="1:9" ht="16.5" customHeight="1">
      <c r="A59" s="356"/>
      <c r="B59" s="183" t="s">
        <v>28</v>
      </c>
      <c r="C59" s="157">
        <v>936</v>
      </c>
      <c r="D59" s="25"/>
      <c r="E59" s="11"/>
      <c r="F59" s="3">
        <v>7220000</v>
      </c>
      <c r="G59" s="3">
        <v>450000</v>
      </c>
      <c r="H59" s="19">
        <v>245157.3</v>
      </c>
      <c r="I59" s="24">
        <f t="shared" si="3"/>
        <v>204842.7</v>
      </c>
    </row>
    <row r="60" spans="1:9" ht="15" customHeight="1" thickBot="1">
      <c r="A60" s="356"/>
      <c r="B60" s="184" t="s">
        <v>29</v>
      </c>
      <c r="C60" s="158">
        <v>992</v>
      </c>
      <c r="D60" s="92"/>
      <c r="E60" s="93"/>
      <c r="F60" s="4">
        <v>1500000</v>
      </c>
      <c r="G60" s="4">
        <v>88000</v>
      </c>
      <c r="H60" s="4">
        <v>57400</v>
      </c>
      <c r="I60" s="44">
        <f t="shared" si="3"/>
        <v>30600</v>
      </c>
    </row>
    <row r="61" spans="1:9" ht="27.75" customHeight="1" thickBot="1">
      <c r="A61" s="128">
        <v>37</v>
      </c>
      <c r="B61" s="185" t="s">
        <v>66</v>
      </c>
      <c r="C61" s="159" t="s">
        <v>17</v>
      </c>
      <c r="D61" s="46"/>
      <c r="E61" s="47" t="s">
        <v>112</v>
      </c>
      <c r="F61" s="34">
        <v>298740</v>
      </c>
      <c r="G61" s="34"/>
      <c r="H61" s="34"/>
      <c r="I61" s="36">
        <f>G61-H61</f>
        <v>0</v>
      </c>
    </row>
    <row r="62" spans="1:9" ht="41.25" customHeight="1" thickBot="1">
      <c r="A62" s="128">
        <v>38</v>
      </c>
      <c r="B62" s="186" t="s">
        <v>94</v>
      </c>
      <c r="C62" s="137"/>
      <c r="D62" s="46"/>
      <c r="E62" s="47" t="s">
        <v>95</v>
      </c>
      <c r="F62" s="35">
        <v>2500000</v>
      </c>
      <c r="G62" s="35"/>
      <c r="H62" s="35"/>
      <c r="I62" s="36">
        <f>G62-H62</f>
        <v>0</v>
      </c>
    </row>
    <row r="63" spans="1:9" ht="30" customHeight="1" thickBot="1">
      <c r="A63" s="128">
        <v>39</v>
      </c>
      <c r="B63" s="187" t="s">
        <v>91</v>
      </c>
      <c r="C63" s="137" t="s">
        <v>9</v>
      </c>
      <c r="D63" s="46"/>
      <c r="E63" s="75" t="s">
        <v>89</v>
      </c>
      <c r="F63" s="35">
        <v>183000</v>
      </c>
      <c r="G63" s="35"/>
      <c r="H63" s="35"/>
      <c r="I63" s="36">
        <f>G63-H63</f>
        <v>0</v>
      </c>
    </row>
    <row r="64" spans="1:9" ht="42.75" customHeight="1" thickBot="1">
      <c r="A64" s="128">
        <v>40</v>
      </c>
      <c r="B64" s="140" t="s">
        <v>92</v>
      </c>
      <c r="C64" s="142" t="s">
        <v>9</v>
      </c>
      <c r="D64" s="48"/>
      <c r="E64" s="135" t="s">
        <v>90</v>
      </c>
      <c r="F64" s="37">
        <v>684000</v>
      </c>
      <c r="G64" s="37"/>
      <c r="H64" s="37"/>
      <c r="I64" s="33">
        <f>G64-H64</f>
        <v>0</v>
      </c>
    </row>
    <row r="65" spans="1:9" ht="33" customHeight="1" thickBot="1">
      <c r="A65" s="128">
        <v>41</v>
      </c>
      <c r="B65" s="188" t="s">
        <v>43</v>
      </c>
      <c r="C65" s="160" t="s">
        <v>42</v>
      </c>
      <c r="D65" s="96"/>
      <c r="E65" s="45" t="s">
        <v>93</v>
      </c>
      <c r="F65" s="35">
        <v>14494000</v>
      </c>
      <c r="G65" s="35"/>
      <c r="H65" s="35"/>
      <c r="I65" s="36">
        <f>G65-H65</f>
        <v>0</v>
      </c>
    </row>
    <row r="66" spans="1:9" ht="51.75" customHeight="1" thickBot="1">
      <c r="A66" s="128">
        <v>42</v>
      </c>
      <c r="B66" s="189" t="s">
        <v>148</v>
      </c>
      <c r="C66" s="160"/>
      <c r="D66" s="97"/>
      <c r="E66" s="70" t="s">
        <v>106</v>
      </c>
      <c r="F66" s="34">
        <v>1094000</v>
      </c>
      <c r="G66" s="35"/>
      <c r="H66" s="35"/>
      <c r="I66" s="36"/>
    </row>
    <row r="67" spans="1:9" ht="18.75" customHeight="1">
      <c r="A67" s="128">
        <v>43</v>
      </c>
      <c r="B67" s="190" t="s">
        <v>51</v>
      </c>
      <c r="C67" s="156" t="s">
        <v>32</v>
      </c>
      <c r="D67" s="39" t="s">
        <v>144</v>
      </c>
      <c r="E67" s="40"/>
      <c r="F67" s="12">
        <v>38752000</v>
      </c>
      <c r="G67" s="12">
        <v>3229333</v>
      </c>
      <c r="H67" s="12">
        <v>3229333</v>
      </c>
      <c r="I67" s="6">
        <f t="shared" si="3"/>
        <v>0</v>
      </c>
    </row>
    <row r="68" spans="1:9" ht="18.75" customHeight="1">
      <c r="A68" s="128">
        <v>44</v>
      </c>
      <c r="B68" s="191" t="s">
        <v>53</v>
      </c>
      <c r="C68" s="157" t="s">
        <v>32</v>
      </c>
      <c r="D68" s="25"/>
      <c r="E68" s="11"/>
      <c r="F68" s="3"/>
      <c r="G68" s="3"/>
      <c r="H68" s="3"/>
      <c r="I68" s="24">
        <f t="shared" si="3"/>
        <v>0</v>
      </c>
    </row>
    <row r="69" spans="1:9" ht="18.75" customHeight="1" thickBot="1">
      <c r="A69" s="129">
        <v>45</v>
      </c>
      <c r="B69" s="192" t="s">
        <v>52</v>
      </c>
      <c r="C69" s="158" t="s">
        <v>32</v>
      </c>
      <c r="D69" s="26"/>
      <c r="E69" s="43"/>
      <c r="F69" s="4"/>
      <c r="G69" s="4"/>
      <c r="H69" s="4"/>
      <c r="I69" s="44">
        <f t="shared" si="3"/>
        <v>0</v>
      </c>
    </row>
    <row r="70" spans="1:9" ht="18.75" customHeight="1" thickBot="1">
      <c r="A70" s="8"/>
      <c r="B70" s="181" t="s">
        <v>2</v>
      </c>
      <c r="C70" s="124"/>
      <c r="D70" s="99"/>
      <c r="E70" s="13"/>
      <c r="F70" s="14">
        <f>F69+F68+F67+F66+F65+F64+F63+F62+F61+F54+F53+F52+F51+F50+F49+F48+F45+F44+F43+F42+F38+F35+F34+F33+F32+F31+F28+F24+F23+F22+F21+F20+F19+F18+F15+F12+F11+F10+F9+F8+F7+F6+F5+F4+F3</f>
        <v>180778780</v>
      </c>
      <c r="G70" s="14">
        <f>G69+G68+G67+G66+G65+G64+G63+G62+G61+G54+G53+G52+G51+G50+G49+G48+G45+G44+G43+G42+G38+G35+G34+G33+G32+G31+G28+G24+G23+G22+G21+G20+G19+G18+G15+G12+G11+G10+G9+G8+G7+G6+G5+G4+G3</f>
        <v>7746333</v>
      </c>
      <c r="H70" s="14">
        <f>H69+H68+H67+H66+H65+H64+H63+H62+H61+H54+H53+H52+H51+H50+H49+H48+H45+H44+H43+H42+H38+H35+H34+H33+H32+H31+H28+H24+H23+H22+H21+H20+H19+H18+H15+H12+H11+H10+H9+H8+H7+H6+H5+H4+H3</f>
        <v>7064648.02</v>
      </c>
      <c r="I70" s="32">
        <f>I69+I68+I67+I66+I65+I64+I63+I62+I61+I54+I53+I52+I51+I50+I49+I48+I45+I44+I43+I42+I38+I35+I34+I33+I32+I31+I28+I24+I23+I22+I21+I20+I19+I18+I15+I12+I11+I10+I9+I8+I7+I6+I5+I4+I3</f>
        <v>681684.98</v>
      </c>
    </row>
    <row r="71" spans="1:9" ht="14.25">
      <c r="A71" s="132"/>
      <c r="B71" s="193" t="s">
        <v>122</v>
      </c>
      <c r="C71" s="161"/>
      <c r="D71" s="98"/>
      <c r="E71" s="87"/>
      <c r="F71" s="91"/>
      <c r="G71" s="91"/>
      <c r="H71" s="91"/>
      <c r="I71" s="119"/>
    </row>
    <row r="72" spans="1:9" ht="26.25" customHeight="1">
      <c r="A72" s="127"/>
      <c r="B72" s="194" t="s">
        <v>65</v>
      </c>
      <c r="C72" s="157"/>
      <c r="D72" s="25"/>
      <c r="E72" s="76"/>
      <c r="F72" s="77">
        <f>'[1]на 01.01.13'!$I$5</f>
        <v>239099.5</v>
      </c>
      <c r="G72" s="84">
        <v>239099.5</v>
      </c>
      <c r="H72" s="84">
        <v>106266.44</v>
      </c>
      <c r="I72" s="120">
        <f>G72-H72</f>
        <v>132833.06</v>
      </c>
    </row>
    <row r="73" spans="1:9" ht="28.5" customHeight="1">
      <c r="A73" s="127"/>
      <c r="B73" s="195" t="s">
        <v>66</v>
      </c>
      <c r="C73" s="157"/>
      <c r="D73" s="25"/>
      <c r="E73" s="76" t="s">
        <v>149</v>
      </c>
      <c r="F73" s="84">
        <f>'[1]на 01.01.13'!$I$76</f>
        <v>273549.5</v>
      </c>
      <c r="G73" s="84">
        <v>273549.5</v>
      </c>
      <c r="H73" s="84">
        <v>121577.56</v>
      </c>
      <c r="I73" s="120">
        <f>G73-H73</f>
        <v>151971.94</v>
      </c>
    </row>
    <row r="74" spans="1:9" ht="17.25" customHeight="1" thickBot="1">
      <c r="A74" s="133"/>
      <c r="B74" s="196"/>
      <c r="C74" s="162"/>
      <c r="D74" s="100"/>
      <c r="E74" s="101"/>
      <c r="F74" s="22"/>
      <c r="G74" s="22"/>
      <c r="H74" s="22"/>
      <c r="I74" s="121">
        <f>G74-H74</f>
        <v>0</v>
      </c>
    </row>
    <row r="75" spans="1:9" ht="14.25" customHeight="1" thickBot="1">
      <c r="A75" s="8"/>
      <c r="B75" s="197" t="s">
        <v>15</v>
      </c>
      <c r="C75" s="124"/>
      <c r="D75" s="104"/>
      <c r="E75" s="13"/>
      <c r="F75" s="14">
        <f>F70+F73+F72+F74</f>
        <v>181291429</v>
      </c>
      <c r="G75" s="14">
        <f>G70+G73+G72+G74</f>
        <v>8258982</v>
      </c>
      <c r="H75" s="14">
        <f>H70+H73+H72+H74</f>
        <v>7292492.02</v>
      </c>
      <c r="I75" s="32">
        <f>I70+I73+I72+I74</f>
        <v>966489.98</v>
      </c>
    </row>
    <row r="76" spans="1:9" ht="16.5" customHeight="1">
      <c r="A76" s="132"/>
      <c r="B76" s="198" t="s">
        <v>12</v>
      </c>
      <c r="C76" s="125"/>
      <c r="D76" s="103"/>
      <c r="E76" s="102"/>
      <c r="F76" s="12"/>
      <c r="G76" s="12"/>
      <c r="H76" s="12"/>
      <c r="I76" s="122">
        <v>13793401.38</v>
      </c>
    </row>
    <row r="77" spans="1:9" ht="13.5" customHeight="1">
      <c r="A77" s="127"/>
      <c r="B77" s="199" t="s">
        <v>57</v>
      </c>
      <c r="C77" s="16"/>
      <c r="D77" s="85"/>
      <c r="E77" s="10"/>
      <c r="F77" s="3"/>
      <c r="G77" s="3"/>
      <c r="H77" s="3"/>
      <c r="I77" s="15">
        <f>I76-I80</f>
        <v>11316586.350000001</v>
      </c>
    </row>
    <row r="78" spans="1:9" ht="13.5" customHeight="1">
      <c r="A78" s="127"/>
      <c r="B78" s="199" t="s">
        <v>56</v>
      </c>
      <c r="C78" s="16"/>
      <c r="D78" s="85"/>
      <c r="E78" s="10"/>
      <c r="F78" s="3"/>
      <c r="G78" s="3"/>
      <c r="H78" s="3"/>
      <c r="I78" s="15">
        <f>I75-I81</f>
        <v>865152.79</v>
      </c>
    </row>
    <row r="79" spans="1:9" ht="13.5" customHeight="1">
      <c r="A79" s="127"/>
      <c r="B79" s="199" t="s">
        <v>54</v>
      </c>
      <c r="C79" s="16"/>
      <c r="D79" s="85"/>
      <c r="E79" s="10"/>
      <c r="F79" s="3"/>
      <c r="G79" s="3"/>
      <c r="H79" s="3"/>
      <c r="I79" s="15">
        <f>I4+I5+I6+I7+I8+I9+I10+I18+I19+I20+I21+I22+I33+I72</f>
        <v>132833.06</v>
      </c>
    </row>
    <row r="80" spans="1:9" ht="14.25" customHeight="1">
      <c r="A80" s="127"/>
      <c r="B80" s="200" t="s">
        <v>55</v>
      </c>
      <c r="C80" s="163"/>
      <c r="D80" s="83"/>
      <c r="E80" s="2"/>
      <c r="F80" s="3"/>
      <c r="G80" s="3"/>
      <c r="H80" s="3"/>
      <c r="I80" s="15">
        <v>2476815.03</v>
      </c>
    </row>
    <row r="81" spans="1:9" ht="14.25">
      <c r="A81" s="127"/>
      <c r="B81" s="199" t="s">
        <v>56</v>
      </c>
      <c r="C81" s="164"/>
      <c r="D81" s="72"/>
      <c r="E81" s="60"/>
      <c r="F81" s="60"/>
      <c r="G81" s="60"/>
      <c r="H81" s="60"/>
      <c r="I81" s="24">
        <f>I3+I47</f>
        <v>101337.19</v>
      </c>
    </row>
    <row r="82" spans="1:9" ht="15" thickBot="1">
      <c r="A82" s="134"/>
      <c r="B82" s="201" t="s">
        <v>54</v>
      </c>
      <c r="C82" s="165"/>
      <c r="D82" s="73"/>
      <c r="E82" s="61"/>
      <c r="F82" s="61"/>
      <c r="G82" s="61"/>
      <c r="H82" s="61"/>
      <c r="I82" s="42">
        <f>I3</f>
        <v>100337.19</v>
      </c>
    </row>
    <row r="83" ht="12.75">
      <c r="I83" s="21"/>
    </row>
    <row r="84" spans="3:4" ht="12.75">
      <c r="C84" s="17"/>
      <c r="D84" s="28"/>
    </row>
    <row r="85" spans="3:14" ht="15.75" customHeight="1">
      <c r="C85" s="17"/>
      <c r="D85" s="28"/>
      <c r="G85" s="355"/>
      <c r="H85" s="355"/>
      <c r="I85" s="74"/>
      <c r="N85" s="71"/>
    </row>
    <row r="86" spans="3:4" ht="12.75">
      <c r="C86" s="17"/>
      <c r="D86" s="28"/>
    </row>
    <row r="89" ht="12.75">
      <c r="H89" s="31"/>
    </row>
  </sheetData>
  <mergeCells count="16">
    <mergeCell ref="B38:B41"/>
    <mergeCell ref="A12:A14"/>
    <mergeCell ref="A15:A17"/>
    <mergeCell ref="A24:A27"/>
    <mergeCell ref="A28:A30"/>
    <mergeCell ref="A38:A41"/>
    <mergeCell ref="G85:H85"/>
    <mergeCell ref="A54:A60"/>
    <mergeCell ref="A1:I1"/>
    <mergeCell ref="B45:B47"/>
    <mergeCell ref="A45:A47"/>
    <mergeCell ref="A35:A37"/>
    <mergeCell ref="B28:B30"/>
    <mergeCell ref="B24:B27"/>
    <mergeCell ref="B12:B14"/>
    <mergeCell ref="B15:B17"/>
  </mergeCells>
  <printOptions/>
  <pageMargins left="0.1968503937007874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6"/>
  <dimension ref="A1:N103"/>
  <sheetViews>
    <sheetView workbookViewId="0" topLeftCell="A1">
      <pane ySplit="2" topLeftCell="BM37" activePane="bottomLeft" state="frozen"/>
      <selection pane="topLeft" activeCell="A1" sqref="A1"/>
      <selection pane="bottomLeft" activeCell="A50" sqref="A50:IV50"/>
    </sheetView>
  </sheetViews>
  <sheetFormatPr defaultColWidth="9.00390625" defaultRowHeight="12.75"/>
  <cols>
    <col min="1" max="1" width="3.25390625" style="9" customWidth="1"/>
    <col min="2" max="2" width="64.375" style="7" customWidth="1"/>
    <col min="3" max="3" width="10.125" style="7" customWidth="1"/>
    <col min="4" max="4" width="17.875" style="27" customWidth="1"/>
    <col min="5" max="5" width="7.00390625" style="7" customWidth="1"/>
    <col min="6" max="6" width="12.00390625" style="286" customWidth="1"/>
    <col min="7" max="7" width="12.375" style="7" customWidth="1"/>
    <col min="8" max="8" width="11.375" style="7" customWidth="1"/>
    <col min="9" max="9" width="12.25390625" style="7" customWidth="1"/>
    <col min="10" max="10" width="7.875" style="7" customWidth="1"/>
    <col min="11" max="13" width="9.125" style="7" hidden="1" customWidth="1"/>
    <col min="14" max="14" width="6.00390625" style="7" hidden="1" customWidth="1"/>
    <col min="15" max="16" width="9.125" style="7" hidden="1" customWidth="1"/>
    <col min="17" max="17" width="11.75390625" style="7" bestFit="1" customWidth="1"/>
    <col min="18" max="16384" width="9.125" style="7" customWidth="1"/>
  </cols>
  <sheetData>
    <row r="1" spans="1:9" ht="16.5" thickBot="1">
      <c r="A1" s="357" t="s">
        <v>96</v>
      </c>
      <c r="B1" s="357"/>
      <c r="C1" s="357"/>
      <c r="D1" s="357"/>
      <c r="E1" s="357"/>
      <c r="F1" s="357"/>
      <c r="G1" s="357"/>
      <c r="H1" s="357"/>
      <c r="I1" s="357"/>
    </row>
    <row r="2" spans="1:9" ht="25.5" customHeight="1" thickBot="1">
      <c r="A2" s="126" t="s">
        <v>6</v>
      </c>
      <c r="B2" s="166" t="s">
        <v>3</v>
      </c>
      <c r="C2" s="123" t="s">
        <v>7</v>
      </c>
      <c r="D2" s="116" t="s">
        <v>34</v>
      </c>
      <c r="E2" s="115" t="s">
        <v>5</v>
      </c>
      <c r="F2" s="115" t="s">
        <v>0</v>
      </c>
      <c r="G2" s="115" t="s">
        <v>4</v>
      </c>
      <c r="H2" s="115" t="s">
        <v>1</v>
      </c>
      <c r="I2" s="117" t="s">
        <v>178</v>
      </c>
    </row>
    <row r="3" spans="1:10" ht="28.5" customHeight="1" thickBot="1">
      <c r="A3" s="127">
        <v>1</v>
      </c>
      <c r="B3" s="167" t="s">
        <v>44</v>
      </c>
      <c r="C3" s="141" t="s">
        <v>8</v>
      </c>
      <c r="D3" s="203" t="s">
        <v>77</v>
      </c>
      <c r="E3" s="59" t="s">
        <v>129</v>
      </c>
      <c r="F3" s="240">
        <v>570900</v>
      </c>
      <c r="G3" s="240">
        <v>142700</v>
      </c>
      <c r="H3" s="241">
        <v>81828.47</v>
      </c>
      <c r="I3" s="242">
        <f>G3-H3</f>
        <v>60871.53</v>
      </c>
      <c r="J3" s="29"/>
    </row>
    <row r="4" spans="1:10" ht="44.25" customHeight="1" thickBot="1">
      <c r="A4" s="127">
        <v>2</v>
      </c>
      <c r="B4" s="168" t="s">
        <v>65</v>
      </c>
      <c r="C4" s="137"/>
      <c r="D4" s="46"/>
      <c r="E4" s="59" t="s">
        <v>111</v>
      </c>
      <c r="F4" s="240">
        <v>551640</v>
      </c>
      <c r="G4" s="240"/>
      <c r="H4" s="241"/>
      <c r="I4" s="242"/>
      <c r="J4" s="23"/>
    </row>
    <row r="5" spans="1:9" ht="39.75" customHeight="1" thickBot="1">
      <c r="A5" s="128">
        <v>3</v>
      </c>
      <c r="B5" s="169" t="s">
        <v>80</v>
      </c>
      <c r="C5" s="142" t="s">
        <v>9</v>
      </c>
      <c r="D5" s="48"/>
      <c r="E5" s="49" t="s">
        <v>130</v>
      </c>
      <c r="F5" s="210">
        <v>237000</v>
      </c>
      <c r="G5" s="243"/>
      <c r="H5" s="244"/>
      <c r="I5" s="245">
        <f aca="true" t="shared" si="0" ref="I5:I24">G5-H5</f>
        <v>0</v>
      </c>
    </row>
    <row r="6" spans="1:9" ht="40.5" customHeight="1" thickBot="1">
      <c r="A6" s="128">
        <v>4</v>
      </c>
      <c r="B6" s="170" t="s">
        <v>81</v>
      </c>
      <c r="C6" s="137" t="s">
        <v>9</v>
      </c>
      <c r="D6" s="46"/>
      <c r="E6" s="47" t="s">
        <v>131</v>
      </c>
      <c r="F6" s="246">
        <v>425000</v>
      </c>
      <c r="G6" s="247"/>
      <c r="H6" s="240"/>
      <c r="I6" s="205">
        <f t="shared" si="0"/>
        <v>0</v>
      </c>
    </row>
    <row r="7" spans="1:9" ht="39.75" customHeight="1" thickBot="1">
      <c r="A7" s="128">
        <v>5</v>
      </c>
      <c r="B7" s="169" t="s">
        <v>82</v>
      </c>
      <c r="C7" s="142" t="s">
        <v>9</v>
      </c>
      <c r="D7" s="48"/>
      <c r="E7" s="49" t="s">
        <v>132</v>
      </c>
      <c r="F7" s="244">
        <v>237000</v>
      </c>
      <c r="G7" s="244"/>
      <c r="H7" s="244"/>
      <c r="I7" s="245">
        <f t="shared" si="0"/>
        <v>0</v>
      </c>
    </row>
    <row r="8" spans="1:9" ht="40.5" customHeight="1" thickBot="1">
      <c r="A8" s="128">
        <v>6</v>
      </c>
      <c r="B8" s="170" t="s">
        <v>83</v>
      </c>
      <c r="C8" s="137" t="s">
        <v>39</v>
      </c>
      <c r="D8" s="46"/>
      <c r="E8" s="47" t="s">
        <v>133</v>
      </c>
      <c r="F8" s="240">
        <v>182000</v>
      </c>
      <c r="G8" s="240"/>
      <c r="H8" s="240"/>
      <c r="I8" s="205">
        <f t="shared" si="0"/>
        <v>0</v>
      </c>
    </row>
    <row r="9" spans="1:9" ht="39.75" customHeight="1" thickBot="1">
      <c r="A9" s="128">
        <v>7</v>
      </c>
      <c r="B9" s="169" t="s">
        <v>84</v>
      </c>
      <c r="C9" s="142" t="s">
        <v>10</v>
      </c>
      <c r="D9" s="48"/>
      <c r="E9" s="49" t="s">
        <v>134</v>
      </c>
      <c r="F9" s="244">
        <v>243000</v>
      </c>
      <c r="G9" s="244"/>
      <c r="H9" s="244"/>
      <c r="I9" s="245">
        <f t="shared" si="0"/>
        <v>0</v>
      </c>
    </row>
    <row r="10" spans="1:9" ht="39.75" customHeight="1" thickBot="1">
      <c r="A10" s="128">
        <v>8</v>
      </c>
      <c r="B10" s="170" t="s">
        <v>85</v>
      </c>
      <c r="C10" s="137" t="s">
        <v>48</v>
      </c>
      <c r="D10" s="46"/>
      <c r="E10" s="47" t="s">
        <v>135</v>
      </c>
      <c r="F10" s="240">
        <v>906000</v>
      </c>
      <c r="G10" s="240"/>
      <c r="H10" s="240"/>
      <c r="I10" s="242">
        <f t="shared" si="0"/>
        <v>0</v>
      </c>
    </row>
    <row r="11" spans="1:9" ht="31.5" customHeight="1" thickBot="1">
      <c r="A11" s="128">
        <v>9</v>
      </c>
      <c r="B11" s="171" t="s">
        <v>100</v>
      </c>
      <c r="C11" s="142" t="s">
        <v>23</v>
      </c>
      <c r="D11" s="217" t="s">
        <v>159</v>
      </c>
      <c r="E11" s="49" t="s">
        <v>101</v>
      </c>
      <c r="F11" s="244">
        <v>17000</v>
      </c>
      <c r="G11" s="244"/>
      <c r="H11" s="244"/>
      <c r="I11" s="248">
        <f t="shared" si="0"/>
        <v>0</v>
      </c>
    </row>
    <row r="12" spans="1:9" ht="27.75" customHeight="1" thickBot="1">
      <c r="A12" s="365">
        <v>10</v>
      </c>
      <c r="B12" s="352" t="s">
        <v>102</v>
      </c>
      <c r="C12" s="137"/>
      <c r="D12" s="46"/>
      <c r="E12" s="47" t="s">
        <v>103</v>
      </c>
      <c r="F12" s="64">
        <f>F13+F14</f>
        <v>51500</v>
      </c>
      <c r="G12" s="64">
        <f>G13+G14</f>
        <v>0</v>
      </c>
      <c r="H12" s="64">
        <f>H13+H14</f>
        <v>0</v>
      </c>
      <c r="I12" s="249">
        <f t="shared" si="0"/>
        <v>0</v>
      </c>
    </row>
    <row r="13" spans="1:9" ht="16.5" customHeight="1">
      <c r="A13" s="366"/>
      <c r="B13" s="353"/>
      <c r="C13" s="138" t="s">
        <v>23</v>
      </c>
      <c r="D13" s="218" t="s">
        <v>160</v>
      </c>
      <c r="E13" s="40"/>
      <c r="F13" s="63">
        <v>13500</v>
      </c>
      <c r="G13" s="63"/>
      <c r="H13" s="63"/>
      <c r="I13" s="250">
        <f t="shared" si="0"/>
        <v>0</v>
      </c>
    </row>
    <row r="14" spans="1:9" ht="16.5" customHeight="1" thickBot="1">
      <c r="A14" s="367"/>
      <c r="B14" s="354"/>
      <c r="C14" s="139" t="s">
        <v>17</v>
      </c>
      <c r="D14" s="106"/>
      <c r="E14" s="90"/>
      <c r="F14" s="251">
        <v>38000</v>
      </c>
      <c r="G14" s="251"/>
      <c r="H14" s="251"/>
      <c r="I14" s="252">
        <f t="shared" si="0"/>
        <v>0</v>
      </c>
    </row>
    <row r="15" spans="1:9" ht="28.5" customHeight="1" thickBot="1">
      <c r="A15" s="365">
        <v>11</v>
      </c>
      <c r="B15" s="352" t="s">
        <v>104</v>
      </c>
      <c r="C15" s="137"/>
      <c r="D15" s="46"/>
      <c r="E15" s="47" t="s">
        <v>105</v>
      </c>
      <c r="F15" s="64">
        <f>F16+F17</f>
        <v>24000</v>
      </c>
      <c r="G15" s="64">
        <f>G16+G17</f>
        <v>0</v>
      </c>
      <c r="H15" s="64">
        <f>H16+H17</f>
        <v>0</v>
      </c>
      <c r="I15" s="249">
        <f t="shared" si="0"/>
        <v>0</v>
      </c>
    </row>
    <row r="16" spans="1:9" ht="19.5" customHeight="1">
      <c r="A16" s="366"/>
      <c r="B16" s="353"/>
      <c r="C16" s="219" t="s">
        <v>23</v>
      </c>
      <c r="D16" s="223" t="s">
        <v>164</v>
      </c>
      <c r="E16" s="220"/>
      <c r="F16" s="231">
        <v>20000</v>
      </c>
      <c r="G16" s="231"/>
      <c r="H16" s="231"/>
      <c r="I16" s="253">
        <f t="shared" si="0"/>
        <v>0</v>
      </c>
    </row>
    <row r="17" spans="1:9" ht="15" customHeight="1" thickBot="1">
      <c r="A17" s="368"/>
      <c r="B17" s="354"/>
      <c r="C17" s="221" t="s">
        <v>17</v>
      </c>
      <c r="D17" s="106"/>
      <c r="E17" s="90"/>
      <c r="F17" s="251">
        <v>4000</v>
      </c>
      <c r="G17" s="251"/>
      <c r="H17" s="251"/>
      <c r="I17" s="252">
        <f t="shared" si="0"/>
        <v>0</v>
      </c>
    </row>
    <row r="18" spans="1:9" ht="41.25" customHeight="1" thickBot="1">
      <c r="A18" s="206">
        <v>12</v>
      </c>
      <c r="B18" s="188" t="s">
        <v>163</v>
      </c>
      <c r="C18" s="222" t="s">
        <v>17</v>
      </c>
      <c r="D18" s="224" t="s">
        <v>162</v>
      </c>
      <c r="E18" s="49" t="s">
        <v>161</v>
      </c>
      <c r="F18" s="244">
        <v>13000</v>
      </c>
      <c r="G18" s="244"/>
      <c r="H18" s="244"/>
      <c r="I18" s="252">
        <f t="shared" si="0"/>
        <v>0</v>
      </c>
    </row>
    <row r="19" spans="1:9" ht="41.25" customHeight="1" thickBot="1">
      <c r="A19" s="130">
        <v>13</v>
      </c>
      <c r="B19" s="172" t="s">
        <v>62</v>
      </c>
      <c r="C19" s="66"/>
      <c r="D19" s="46"/>
      <c r="E19" s="47" t="s">
        <v>59</v>
      </c>
      <c r="F19" s="240">
        <v>168100</v>
      </c>
      <c r="G19" s="240"/>
      <c r="H19" s="240"/>
      <c r="I19" s="242">
        <f t="shared" si="0"/>
        <v>0</v>
      </c>
    </row>
    <row r="20" spans="1:9" ht="41.25" customHeight="1" thickBot="1">
      <c r="A20" s="79">
        <v>14</v>
      </c>
      <c r="B20" s="173" t="s">
        <v>63</v>
      </c>
      <c r="C20" s="142"/>
      <c r="D20" s="48"/>
      <c r="E20" s="49" t="s">
        <v>60</v>
      </c>
      <c r="F20" s="244">
        <v>420300</v>
      </c>
      <c r="G20" s="244"/>
      <c r="H20" s="244"/>
      <c r="I20" s="248">
        <f t="shared" si="0"/>
        <v>0</v>
      </c>
    </row>
    <row r="21" spans="1:9" ht="41.25" customHeight="1" thickBot="1">
      <c r="A21" s="130">
        <v>15</v>
      </c>
      <c r="B21" s="172" t="s">
        <v>61</v>
      </c>
      <c r="C21" s="137"/>
      <c r="D21" s="46"/>
      <c r="E21" s="47" t="s">
        <v>64</v>
      </c>
      <c r="F21" s="240">
        <v>50400</v>
      </c>
      <c r="G21" s="240"/>
      <c r="H21" s="240"/>
      <c r="I21" s="242">
        <f t="shared" si="0"/>
        <v>0</v>
      </c>
    </row>
    <row r="22" spans="1:9" ht="30.75" customHeight="1" thickBot="1">
      <c r="A22" s="79">
        <v>16</v>
      </c>
      <c r="B22" s="140" t="s">
        <v>98</v>
      </c>
      <c r="C22" s="142"/>
      <c r="D22" s="48"/>
      <c r="E22" s="49" t="s">
        <v>147</v>
      </c>
      <c r="F22" s="244">
        <v>20000</v>
      </c>
      <c r="G22" s="244"/>
      <c r="H22" s="244"/>
      <c r="I22" s="248">
        <f t="shared" si="0"/>
        <v>0</v>
      </c>
    </row>
    <row r="23" spans="1:9" ht="26.25" customHeight="1" thickBot="1">
      <c r="A23" s="130">
        <v>17</v>
      </c>
      <c r="B23" s="170" t="s">
        <v>107</v>
      </c>
      <c r="C23" s="137"/>
      <c r="D23" s="46"/>
      <c r="E23" s="47" t="s">
        <v>108</v>
      </c>
      <c r="F23" s="240">
        <v>91100</v>
      </c>
      <c r="G23" s="240"/>
      <c r="H23" s="240"/>
      <c r="I23" s="242">
        <f t="shared" si="0"/>
        <v>0</v>
      </c>
    </row>
    <row r="24" spans="1:9" ht="42.75" customHeight="1" thickBot="1">
      <c r="A24" s="131">
        <v>18</v>
      </c>
      <c r="B24" s="169" t="s">
        <v>113</v>
      </c>
      <c r="C24" s="142"/>
      <c r="D24" s="48"/>
      <c r="E24" s="49" t="s">
        <v>114</v>
      </c>
      <c r="F24" s="244">
        <v>5100000</v>
      </c>
      <c r="G24" s="244"/>
      <c r="H24" s="244"/>
      <c r="I24" s="248">
        <f t="shared" si="0"/>
        <v>0</v>
      </c>
    </row>
    <row r="25" spans="1:9" ht="27" customHeight="1" thickBot="1">
      <c r="A25" s="365">
        <v>19</v>
      </c>
      <c r="B25" s="363" t="s">
        <v>58</v>
      </c>
      <c r="C25" s="137"/>
      <c r="D25" s="46" t="s">
        <v>68</v>
      </c>
      <c r="E25" s="47" t="s">
        <v>115</v>
      </c>
      <c r="F25" s="64">
        <f>F26+F27+F28</f>
        <v>516000</v>
      </c>
      <c r="G25" s="64">
        <f>G26+G27+G28</f>
        <v>59700</v>
      </c>
      <c r="H25" s="64">
        <f>H26+H27+H28</f>
        <v>59536</v>
      </c>
      <c r="I25" s="65">
        <f>I26+I27+I28</f>
        <v>164</v>
      </c>
    </row>
    <row r="26" spans="1:9" ht="15" customHeight="1">
      <c r="A26" s="366"/>
      <c r="B26" s="350"/>
      <c r="C26" s="143" t="s">
        <v>30</v>
      </c>
      <c r="D26" s="39"/>
      <c r="E26" s="62" t="s">
        <v>36</v>
      </c>
      <c r="F26" s="63">
        <v>270600</v>
      </c>
      <c r="G26" s="63">
        <v>29300</v>
      </c>
      <c r="H26" s="254">
        <v>29280</v>
      </c>
      <c r="I26" s="255">
        <f aca="true" t="shared" si="1" ref="I26:I57">G26-H26</f>
        <v>20</v>
      </c>
    </row>
    <row r="27" spans="1:9" ht="15" customHeight="1">
      <c r="A27" s="366"/>
      <c r="B27" s="350"/>
      <c r="C27" s="144" t="s">
        <v>41</v>
      </c>
      <c r="D27" s="25"/>
      <c r="E27" s="30" t="s">
        <v>37</v>
      </c>
      <c r="F27" s="18">
        <v>25200</v>
      </c>
      <c r="G27" s="18">
        <v>3000</v>
      </c>
      <c r="H27" s="256">
        <v>2928</v>
      </c>
      <c r="I27" s="234">
        <f t="shared" si="1"/>
        <v>72</v>
      </c>
    </row>
    <row r="28" spans="1:9" ht="15" customHeight="1" thickBot="1">
      <c r="A28" s="367"/>
      <c r="B28" s="351"/>
      <c r="C28" s="145" t="s">
        <v>10</v>
      </c>
      <c r="D28" s="106"/>
      <c r="E28" s="41" t="s">
        <v>38</v>
      </c>
      <c r="F28" s="251">
        <v>220200</v>
      </c>
      <c r="G28" s="251">
        <v>27400</v>
      </c>
      <c r="H28" s="257">
        <v>27328</v>
      </c>
      <c r="I28" s="238">
        <f t="shared" si="1"/>
        <v>72</v>
      </c>
    </row>
    <row r="29" spans="1:9" ht="26.25" customHeight="1" thickBot="1">
      <c r="A29" s="365">
        <v>20</v>
      </c>
      <c r="B29" s="363" t="s">
        <v>150</v>
      </c>
      <c r="C29" s="66"/>
      <c r="D29" s="46"/>
      <c r="E29" s="47" t="s">
        <v>116</v>
      </c>
      <c r="F29" s="64">
        <f>F30+F31</f>
        <v>6901000</v>
      </c>
      <c r="G29" s="64">
        <f>G30+G31</f>
        <v>2568900</v>
      </c>
      <c r="H29" s="64">
        <f>H30+H31</f>
        <v>2531181.78</v>
      </c>
      <c r="I29" s="65">
        <f t="shared" si="1"/>
        <v>37718.220000000205</v>
      </c>
    </row>
    <row r="30" spans="1:9" ht="18" customHeight="1">
      <c r="A30" s="366"/>
      <c r="B30" s="369"/>
      <c r="C30" s="143" t="s">
        <v>31</v>
      </c>
      <c r="D30" s="39"/>
      <c r="E30" s="40"/>
      <c r="F30" s="63">
        <v>291600</v>
      </c>
      <c r="G30" s="63">
        <v>92600</v>
      </c>
      <c r="H30" s="63">
        <v>92516.4</v>
      </c>
      <c r="I30" s="255">
        <f t="shared" si="1"/>
        <v>83.60000000000582</v>
      </c>
    </row>
    <row r="31" spans="1:9" ht="18" customHeight="1" thickBot="1">
      <c r="A31" s="367"/>
      <c r="B31" s="370"/>
      <c r="C31" s="146" t="s">
        <v>11</v>
      </c>
      <c r="D31" s="26"/>
      <c r="E31" s="43"/>
      <c r="F31" s="258">
        <v>6609400</v>
      </c>
      <c r="G31" s="258">
        <v>2476300</v>
      </c>
      <c r="H31" s="259">
        <v>2438665.38</v>
      </c>
      <c r="I31" s="239">
        <f t="shared" si="1"/>
        <v>37634.62000000011</v>
      </c>
    </row>
    <row r="32" spans="1:9" ht="27" customHeight="1" thickBot="1">
      <c r="A32" s="128">
        <v>21</v>
      </c>
      <c r="B32" s="174" t="s">
        <v>45</v>
      </c>
      <c r="C32" s="137" t="s">
        <v>9</v>
      </c>
      <c r="D32" s="46" t="s">
        <v>140</v>
      </c>
      <c r="E32" s="47" t="s">
        <v>117</v>
      </c>
      <c r="F32" s="246">
        <v>54000</v>
      </c>
      <c r="G32" s="247">
        <v>4600</v>
      </c>
      <c r="H32" s="240">
        <v>4128.66</v>
      </c>
      <c r="I32" s="205">
        <f t="shared" si="1"/>
        <v>471.34000000000015</v>
      </c>
    </row>
    <row r="33" spans="1:9" ht="39" customHeight="1" thickBot="1">
      <c r="A33" s="128">
        <v>22</v>
      </c>
      <c r="B33" s="175" t="s">
        <v>47</v>
      </c>
      <c r="C33" s="147" t="s">
        <v>11</v>
      </c>
      <c r="D33" s="48" t="s">
        <v>33</v>
      </c>
      <c r="E33" s="109" t="s">
        <v>118</v>
      </c>
      <c r="F33" s="243">
        <v>1836000</v>
      </c>
      <c r="G33" s="243">
        <v>303000</v>
      </c>
      <c r="H33" s="264">
        <v>301617.89</v>
      </c>
      <c r="I33" s="245">
        <f t="shared" si="1"/>
        <v>1382.109999999986</v>
      </c>
    </row>
    <row r="34" spans="1:9" ht="39" customHeight="1" thickBot="1">
      <c r="A34" s="128">
        <v>23</v>
      </c>
      <c r="B34" s="176" t="s">
        <v>78</v>
      </c>
      <c r="C34" s="137" t="s">
        <v>11</v>
      </c>
      <c r="D34" s="88" t="s">
        <v>79</v>
      </c>
      <c r="E34" s="47" t="s">
        <v>99</v>
      </c>
      <c r="F34" s="240">
        <v>1241000</v>
      </c>
      <c r="G34" s="240">
        <v>105900</v>
      </c>
      <c r="H34" s="241">
        <v>101140.63</v>
      </c>
      <c r="I34" s="205">
        <f t="shared" si="1"/>
        <v>4759.369999999995</v>
      </c>
    </row>
    <row r="35" spans="1:9" ht="42" customHeight="1" thickBot="1">
      <c r="A35" s="128">
        <v>24</v>
      </c>
      <c r="B35" s="177" t="s">
        <v>74</v>
      </c>
      <c r="C35" s="147" t="s">
        <v>11</v>
      </c>
      <c r="D35" s="108" t="s">
        <v>35</v>
      </c>
      <c r="E35" s="109" t="s">
        <v>119</v>
      </c>
      <c r="F35" s="243">
        <v>1062000</v>
      </c>
      <c r="G35" s="243">
        <v>139600</v>
      </c>
      <c r="H35" s="260">
        <v>139131.32</v>
      </c>
      <c r="I35" s="245">
        <f t="shared" si="1"/>
        <v>468.679999999993</v>
      </c>
    </row>
    <row r="36" spans="1:10" ht="27" customHeight="1" thickBot="1">
      <c r="A36" s="356">
        <v>25</v>
      </c>
      <c r="B36" s="178" t="s">
        <v>14</v>
      </c>
      <c r="C36" s="148" t="s">
        <v>11</v>
      </c>
      <c r="D36" s="46" t="s">
        <v>35</v>
      </c>
      <c r="E36" s="59" t="s">
        <v>120</v>
      </c>
      <c r="F36" s="67">
        <f>F37+F38</f>
        <v>3685000</v>
      </c>
      <c r="G36" s="67">
        <f>G37+G38</f>
        <v>452800</v>
      </c>
      <c r="H36" s="67">
        <f>H37+H38</f>
        <v>452738.70999999996</v>
      </c>
      <c r="I36" s="65">
        <f t="shared" si="1"/>
        <v>61.29000000003725</v>
      </c>
      <c r="J36" s="17"/>
    </row>
    <row r="37" spans="1:9" ht="18" customHeight="1">
      <c r="A37" s="356"/>
      <c r="B37" s="179" t="s">
        <v>19</v>
      </c>
      <c r="C37" s="204"/>
      <c r="D37" s="39"/>
      <c r="E37" s="149" t="s">
        <v>22</v>
      </c>
      <c r="F37" s="261">
        <v>1625000</v>
      </c>
      <c r="G37" s="261">
        <v>232152</v>
      </c>
      <c r="H37" s="63">
        <v>232152</v>
      </c>
      <c r="I37" s="255">
        <f t="shared" si="1"/>
        <v>0</v>
      </c>
    </row>
    <row r="38" spans="1:9" ht="18" customHeight="1" thickBot="1">
      <c r="A38" s="356"/>
      <c r="B38" s="180" t="s">
        <v>20</v>
      </c>
      <c r="D38" s="106"/>
      <c r="E38" s="136" t="s">
        <v>21</v>
      </c>
      <c r="F38" s="262">
        <v>2060000</v>
      </c>
      <c r="G38" s="262">
        <v>220648</v>
      </c>
      <c r="H38" s="251">
        <v>220586.71</v>
      </c>
      <c r="I38" s="238">
        <f t="shared" si="1"/>
        <v>61.29000000000815</v>
      </c>
    </row>
    <row r="39" spans="1:9" ht="18" customHeight="1" thickBot="1">
      <c r="A39" s="365">
        <v>26</v>
      </c>
      <c r="B39" s="363" t="s">
        <v>165</v>
      </c>
      <c r="C39" s="380"/>
      <c r="D39" s="225"/>
      <c r="E39" s="227"/>
      <c r="F39" s="67">
        <f>F40+F41+F42</f>
        <v>8191200</v>
      </c>
      <c r="G39" s="67">
        <f>G40+G41+G42</f>
        <v>0</v>
      </c>
      <c r="H39" s="67">
        <f>H40+H41+H42</f>
        <v>0</v>
      </c>
      <c r="I39" s="229">
        <f t="shared" si="1"/>
        <v>0</v>
      </c>
    </row>
    <row r="40" spans="1:9" ht="15.75" customHeight="1">
      <c r="A40" s="366"/>
      <c r="B40" s="369"/>
      <c r="C40" s="381"/>
      <c r="D40" s="228" t="s">
        <v>167</v>
      </c>
      <c r="E40" s="371" t="s">
        <v>168</v>
      </c>
      <c r="F40" s="230">
        <v>6456800</v>
      </c>
      <c r="G40" s="230"/>
      <c r="H40" s="231"/>
      <c r="I40" s="232">
        <f t="shared" si="1"/>
        <v>0</v>
      </c>
    </row>
    <row r="41" spans="1:9" ht="15.75" customHeight="1">
      <c r="A41" s="366"/>
      <c r="B41" s="369"/>
      <c r="C41" s="381"/>
      <c r="D41" s="228" t="s">
        <v>166</v>
      </c>
      <c r="E41" s="372"/>
      <c r="F41" s="233">
        <v>1660900</v>
      </c>
      <c r="G41" s="233"/>
      <c r="H41" s="18"/>
      <c r="I41" s="234">
        <f t="shared" si="1"/>
        <v>0</v>
      </c>
    </row>
    <row r="42" spans="1:9" ht="15.75" customHeight="1" thickBot="1">
      <c r="A42" s="367"/>
      <c r="B42" s="370"/>
      <c r="C42" s="382"/>
      <c r="D42" s="226" t="s">
        <v>162</v>
      </c>
      <c r="E42" s="373"/>
      <c r="F42" s="235">
        <v>73500</v>
      </c>
      <c r="G42" s="235"/>
      <c r="H42" s="236"/>
      <c r="I42" s="237">
        <f t="shared" si="1"/>
        <v>0</v>
      </c>
    </row>
    <row r="43" spans="1:9" ht="27.75" customHeight="1" thickBot="1">
      <c r="A43" s="365">
        <v>27</v>
      </c>
      <c r="B43" s="364" t="s">
        <v>176</v>
      </c>
      <c r="C43" s="150"/>
      <c r="D43" s="46" t="s">
        <v>146</v>
      </c>
      <c r="E43" s="47" t="s">
        <v>110</v>
      </c>
      <c r="F43" s="64">
        <f>F44+F46+F45+F47</f>
        <v>2237700</v>
      </c>
      <c r="G43" s="64">
        <f>G44+G46+G45+G47</f>
        <v>125900</v>
      </c>
      <c r="H43" s="64">
        <f>H44+H46+H45+H47</f>
        <v>125900</v>
      </c>
      <c r="I43" s="205">
        <f t="shared" si="1"/>
        <v>0</v>
      </c>
    </row>
    <row r="44" spans="1:9" ht="13.5" customHeight="1">
      <c r="A44" s="366"/>
      <c r="B44" s="353"/>
      <c r="C44" s="151" t="s">
        <v>30</v>
      </c>
      <c r="D44" s="39"/>
      <c r="E44" s="40"/>
      <c r="F44" s="63">
        <v>500000</v>
      </c>
      <c r="G44" s="63">
        <v>40400</v>
      </c>
      <c r="H44" s="263">
        <v>40400</v>
      </c>
      <c r="I44" s="255">
        <f t="shared" si="1"/>
        <v>0</v>
      </c>
    </row>
    <row r="45" spans="1:9" ht="13.5" customHeight="1">
      <c r="A45" s="366"/>
      <c r="B45" s="353"/>
      <c r="C45" s="151" t="s">
        <v>11</v>
      </c>
      <c r="D45" s="39"/>
      <c r="E45" s="40"/>
      <c r="F45" s="63">
        <v>1347700</v>
      </c>
      <c r="G45" s="63">
        <v>60000</v>
      </c>
      <c r="H45" s="263">
        <v>60000</v>
      </c>
      <c r="I45" s="255">
        <f t="shared" si="1"/>
        <v>0</v>
      </c>
    </row>
    <row r="46" spans="1:9" ht="13.5" customHeight="1">
      <c r="A46" s="366"/>
      <c r="B46" s="353"/>
      <c r="C46" s="152" t="s">
        <v>152</v>
      </c>
      <c r="D46" s="25"/>
      <c r="E46" s="11"/>
      <c r="F46" s="18">
        <v>24000</v>
      </c>
      <c r="G46" s="18">
        <v>1500</v>
      </c>
      <c r="H46" s="264">
        <v>1500</v>
      </c>
      <c r="I46" s="234">
        <f t="shared" si="1"/>
        <v>0</v>
      </c>
    </row>
    <row r="47" spans="1:9" ht="13.5" customHeight="1" thickBot="1">
      <c r="A47" s="368"/>
      <c r="B47" s="353"/>
      <c r="C47" s="153" t="s">
        <v>10</v>
      </c>
      <c r="D47" s="26"/>
      <c r="E47" s="43"/>
      <c r="F47" s="258">
        <v>366000</v>
      </c>
      <c r="G47" s="258">
        <v>24000</v>
      </c>
      <c r="H47" s="259">
        <v>24000</v>
      </c>
      <c r="I47" s="239">
        <f t="shared" si="1"/>
        <v>0</v>
      </c>
    </row>
    <row r="48" spans="1:9" ht="25.5" customHeight="1" thickBot="1">
      <c r="A48" s="130">
        <v>28</v>
      </c>
      <c r="B48" s="176" t="s">
        <v>72</v>
      </c>
      <c r="C48" s="137" t="s">
        <v>23</v>
      </c>
      <c r="D48" s="88" t="s">
        <v>73</v>
      </c>
      <c r="E48" s="47" t="s">
        <v>71</v>
      </c>
      <c r="F48" s="240">
        <v>1948000</v>
      </c>
      <c r="G48" s="240">
        <v>324600</v>
      </c>
      <c r="H48" s="240">
        <v>324600</v>
      </c>
      <c r="I48" s="239">
        <f t="shared" si="1"/>
        <v>0</v>
      </c>
    </row>
    <row r="49" spans="1:9" ht="29.25" customHeight="1" thickBot="1">
      <c r="A49" s="131">
        <v>29</v>
      </c>
      <c r="B49" s="181" t="s">
        <v>13</v>
      </c>
      <c r="C49" s="137" t="s">
        <v>11</v>
      </c>
      <c r="D49" s="46" t="s">
        <v>70</v>
      </c>
      <c r="E49" s="75" t="s">
        <v>137</v>
      </c>
      <c r="F49" s="240">
        <v>62138000</v>
      </c>
      <c r="G49" s="240">
        <v>6984000</v>
      </c>
      <c r="H49" s="264">
        <v>6947201.51</v>
      </c>
      <c r="I49" s="205">
        <f t="shared" si="1"/>
        <v>36798.49000000022</v>
      </c>
    </row>
    <row r="50" spans="1:9" ht="51.75" customHeight="1" thickBot="1">
      <c r="A50" s="128">
        <v>30</v>
      </c>
      <c r="B50" s="176" t="s">
        <v>151</v>
      </c>
      <c r="C50" s="137" t="s">
        <v>9</v>
      </c>
      <c r="D50" s="46" t="s">
        <v>69</v>
      </c>
      <c r="E50" s="47" t="s">
        <v>121</v>
      </c>
      <c r="F50" s="240">
        <v>400000</v>
      </c>
      <c r="G50" s="240">
        <v>31000</v>
      </c>
      <c r="H50" s="241">
        <v>30968.9</v>
      </c>
      <c r="I50" s="205">
        <f t="shared" si="1"/>
        <v>31.099999999998545</v>
      </c>
    </row>
    <row r="51" spans="1:9" ht="29.25" customHeight="1" thickBot="1">
      <c r="A51" s="356">
        <v>31</v>
      </c>
      <c r="B51" s="358" t="s">
        <v>87</v>
      </c>
      <c r="C51" s="66"/>
      <c r="D51" s="46" t="s">
        <v>141</v>
      </c>
      <c r="E51" s="47" t="s">
        <v>126</v>
      </c>
      <c r="F51" s="64">
        <f>F52+F53</f>
        <v>8500</v>
      </c>
      <c r="G51" s="64">
        <f>G52+G53</f>
        <v>1000</v>
      </c>
      <c r="H51" s="64">
        <f>H52+H53</f>
        <v>1000</v>
      </c>
      <c r="I51" s="65">
        <f t="shared" si="1"/>
        <v>0</v>
      </c>
    </row>
    <row r="52" spans="1:9" ht="15" customHeight="1">
      <c r="A52" s="356"/>
      <c r="B52" s="359"/>
      <c r="C52" s="161" t="s">
        <v>17</v>
      </c>
      <c r="D52" s="98"/>
      <c r="E52" s="40"/>
      <c r="F52" s="63">
        <v>4400</v>
      </c>
      <c r="G52" s="63"/>
      <c r="H52" s="63"/>
      <c r="I52" s="255">
        <f t="shared" si="1"/>
        <v>0</v>
      </c>
    </row>
    <row r="53" spans="1:9" ht="15" customHeight="1" thickBot="1">
      <c r="A53" s="356"/>
      <c r="B53" s="360"/>
      <c r="C53" s="154" t="s">
        <v>67</v>
      </c>
      <c r="D53" s="89"/>
      <c r="E53" s="90"/>
      <c r="F53" s="251">
        <v>4100</v>
      </c>
      <c r="G53" s="251">
        <v>1000</v>
      </c>
      <c r="H53" s="251">
        <v>1000</v>
      </c>
      <c r="I53" s="238">
        <f t="shared" si="1"/>
        <v>0</v>
      </c>
    </row>
    <row r="54" spans="1:9" ht="53.25" customHeight="1" thickBot="1">
      <c r="A54" s="128">
        <v>32</v>
      </c>
      <c r="B54" s="181" t="s">
        <v>18</v>
      </c>
      <c r="C54" s="137" t="s">
        <v>9</v>
      </c>
      <c r="D54" s="46" t="s">
        <v>142</v>
      </c>
      <c r="E54" s="47" t="s">
        <v>127</v>
      </c>
      <c r="F54" s="240">
        <v>70000</v>
      </c>
      <c r="G54" s="240">
        <v>48000</v>
      </c>
      <c r="H54" s="240">
        <v>38660.4</v>
      </c>
      <c r="I54" s="205">
        <f t="shared" si="1"/>
        <v>9339.599999999999</v>
      </c>
    </row>
    <row r="55" spans="1:9" ht="29.25" customHeight="1" thickBot="1">
      <c r="A55" s="128">
        <v>33</v>
      </c>
      <c r="B55" s="181" t="s">
        <v>16</v>
      </c>
      <c r="C55" s="137" t="s">
        <v>9</v>
      </c>
      <c r="D55" s="46" t="s">
        <v>143</v>
      </c>
      <c r="E55" s="75" t="s">
        <v>124</v>
      </c>
      <c r="F55" s="240">
        <v>1584000</v>
      </c>
      <c r="G55" s="240">
        <v>250000</v>
      </c>
      <c r="H55" s="241">
        <v>131837.95</v>
      </c>
      <c r="I55" s="205">
        <f t="shared" si="1"/>
        <v>118162.04999999999</v>
      </c>
    </row>
    <row r="56" spans="1:9" ht="27.75" customHeight="1" thickBot="1">
      <c r="A56" s="128">
        <v>34</v>
      </c>
      <c r="B56" s="176" t="s">
        <v>75</v>
      </c>
      <c r="C56" s="137" t="s">
        <v>11</v>
      </c>
      <c r="D56" s="46" t="s">
        <v>145</v>
      </c>
      <c r="E56" s="47" t="s">
        <v>125</v>
      </c>
      <c r="F56" s="240">
        <v>316000</v>
      </c>
      <c r="G56" s="240">
        <v>26700</v>
      </c>
      <c r="H56" s="265">
        <v>26699.98</v>
      </c>
      <c r="I56" s="205">
        <f t="shared" si="1"/>
        <v>0.020000000000436557</v>
      </c>
    </row>
    <row r="57" spans="1:9" ht="27.75" customHeight="1" thickBot="1">
      <c r="A57" s="128">
        <v>35</v>
      </c>
      <c r="B57" s="174" t="s">
        <v>46</v>
      </c>
      <c r="C57" s="137" t="s">
        <v>9</v>
      </c>
      <c r="D57" s="46"/>
      <c r="E57" s="47" t="s">
        <v>128</v>
      </c>
      <c r="F57" s="240">
        <v>3000</v>
      </c>
      <c r="G57" s="240"/>
      <c r="H57" s="240"/>
      <c r="I57" s="205">
        <f t="shared" si="1"/>
        <v>0</v>
      </c>
    </row>
    <row r="58" spans="1:9" ht="30" customHeight="1" thickBot="1">
      <c r="A58" s="128">
        <v>36</v>
      </c>
      <c r="B58" s="182" t="s">
        <v>50</v>
      </c>
      <c r="C58" s="137" t="s">
        <v>17</v>
      </c>
      <c r="D58" s="46"/>
      <c r="E58" s="47" t="s">
        <v>88</v>
      </c>
      <c r="F58" s="240">
        <v>254000</v>
      </c>
      <c r="G58" s="240"/>
      <c r="H58" s="240"/>
      <c r="I58" s="205"/>
    </row>
    <row r="59" spans="1:9" ht="40.5" customHeight="1" thickBot="1">
      <c r="A59" s="128">
        <v>37</v>
      </c>
      <c r="B59" s="182" t="s">
        <v>49</v>
      </c>
      <c r="C59" s="137" t="s">
        <v>11</v>
      </c>
      <c r="D59" s="46" t="s">
        <v>70</v>
      </c>
      <c r="E59" s="47" t="s">
        <v>138</v>
      </c>
      <c r="F59" s="240">
        <v>1408000</v>
      </c>
      <c r="G59" s="240">
        <v>91900</v>
      </c>
      <c r="H59" s="265">
        <v>87077.86</v>
      </c>
      <c r="I59" s="205">
        <f>G59-H59</f>
        <v>4822.139999999999</v>
      </c>
    </row>
    <row r="60" spans="1:9" ht="30" customHeight="1" thickBot="1">
      <c r="A60" s="356">
        <v>38</v>
      </c>
      <c r="B60" s="181" t="s">
        <v>40</v>
      </c>
      <c r="C60" s="155" t="s">
        <v>24</v>
      </c>
      <c r="D60" s="46" t="s">
        <v>146</v>
      </c>
      <c r="E60" s="47" t="s">
        <v>123</v>
      </c>
      <c r="F60" s="14">
        <f>F61+F62+F63+F64+F65+F66</f>
        <v>27820000</v>
      </c>
      <c r="G60" s="14">
        <f>G61+G62+G63+G64+G65+G66</f>
        <v>4565000</v>
      </c>
      <c r="H60" s="14">
        <f>H61+H62+H63+H64+H65+H66</f>
        <v>4465417.840000001</v>
      </c>
      <c r="I60" s="32">
        <f>I61+I62+I63+I64+I65+I66</f>
        <v>99582.16</v>
      </c>
    </row>
    <row r="61" spans="1:9" ht="16.5" customHeight="1">
      <c r="A61" s="356"/>
      <c r="B61" s="179" t="s">
        <v>25</v>
      </c>
      <c r="C61" s="156">
        <v>902</v>
      </c>
      <c r="D61" s="62"/>
      <c r="E61" s="94"/>
      <c r="F61" s="266">
        <v>2700000</v>
      </c>
      <c r="G61" s="266">
        <v>415000</v>
      </c>
      <c r="H61" s="267">
        <v>415000</v>
      </c>
      <c r="I61" s="255">
        <f aca="true" t="shared" si="2" ref="I61:I77">G61-H61</f>
        <v>0</v>
      </c>
    </row>
    <row r="62" spans="1:9" ht="15" customHeight="1">
      <c r="A62" s="356"/>
      <c r="B62" s="183" t="s">
        <v>11</v>
      </c>
      <c r="C62" s="157">
        <v>903</v>
      </c>
      <c r="D62" s="69"/>
      <c r="E62" s="11"/>
      <c r="F62" s="84">
        <v>14440000</v>
      </c>
      <c r="G62" s="84">
        <v>2618000</v>
      </c>
      <c r="H62" s="274">
        <v>2526882.96</v>
      </c>
      <c r="I62" s="234">
        <f t="shared" si="2"/>
        <v>91117.04000000004</v>
      </c>
    </row>
    <row r="63" spans="1:9" ht="15" customHeight="1">
      <c r="A63" s="356"/>
      <c r="B63" s="183" t="s">
        <v>26</v>
      </c>
      <c r="C63" s="157">
        <v>912</v>
      </c>
      <c r="D63" s="25"/>
      <c r="E63" s="60"/>
      <c r="F63" s="84">
        <v>1360000</v>
      </c>
      <c r="G63" s="84">
        <v>160000</v>
      </c>
      <c r="H63" s="268">
        <v>159050</v>
      </c>
      <c r="I63" s="234">
        <f t="shared" si="2"/>
        <v>950</v>
      </c>
    </row>
    <row r="64" spans="1:9" ht="14.25" customHeight="1">
      <c r="A64" s="356"/>
      <c r="B64" s="183" t="s">
        <v>27</v>
      </c>
      <c r="C64" s="157">
        <v>935</v>
      </c>
      <c r="D64" s="30"/>
      <c r="E64" s="60"/>
      <c r="F64" s="84">
        <v>600000</v>
      </c>
      <c r="G64" s="84">
        <v>90000</v>
      </c>
      <c r="H64" s="268">
        <v>90000</v>
      </c>
      <c r="I64" s="234">
        <f t="shared" si="2"/>
        <v>0</v>
      </c>
    </row>
    <row r="65" spans="1:9" ht="16.5" customHeight="1">
      <c r="A65" s="356"/>
      <c r="B65" s="183" t="s">
        <v>28</v>
      </c>
      <c r="C65" s="157">
        <v>936</v>
      </c>
      <c r="D65" s="25"/>
      <c r="E65" s="11"/>
      <c r="F65" s="84">
        <v>7220000</v>
      </c>
      <c r="G65" s="84">
        <v>1050000</v>
      </c>
      <c r="H65" s="256">
        <v>1043097.9</v>
      </c>
      <c r="I65" s="234">
        <f t="shared" si="2"/>
        <v>6902.099999999977</v>
      </c>
    </row>
    <row r="66" spans="1:9" ht="15" customHeight="1" thickBot="1">
      <c r="A66" s="356"/>
      <c r="B66" s="184" t="s">
        <v>29</v>
      </c>
      <c r="C66" s="158">
        <v>992</v>
      </c>
      <c r="D66" s="92"/>
      <c r="E66" s="93"/>
      <c r="F66" s="208">
        <v>1500000</v>
      </c>
      <c r="G66" s="208">
        <v>232000</v>
      </c>
      <c r="H66" s="208">
        <v>231386.98</v>
      </c>
      <c r="I66" s="239">
        <f t="shared" si="2"/>
        <v>613.0199999999895</v>
      </c>
    </row>
    <row r="67" spans="1:9" ht="30.75" customHeight="1" thickBot="1">
      <c r="A67" s="128">
        <v>39</v>
      </c>
      <c r="B67" s="185" t="s">
        <v>66</v>
      </c>
      <c r="C67" s="159" t="s">
        <v>17</v>
      </c>
      <c r="D67" s="46"/>
      <c r="E67" s="47" t="s">
        <v>112</v>
      </c>
      <c r="F67" s="246">
        <v>298740</v>
      </c>
      <c r="G67" s="246"/>
      <c r="H67" s="246"/>
      <c r="I67" s="205">
        <f t="shared" si="2"/>
        <v>0</v>
      </c>
    </row>
    <row r="68" spans="1:9" ht="41.25" customHeight="1" thickBot="1">
      <c r="A68" s="128">
        <v>40</v>
      </c>
      <c r="B68" s="186" t="s">
        <v>94</v>
      </c>
      <c r="C68" s="137"/>
      <c r="D68" s="46"/>
      <c r="E68" s="47" t="s">
        <v>95</v>
      </c>
      <c r="F68" s="240">
        <v>2500000</v>
      </c>
      <c r="G68" s="240"/>
      <c r="H68" s="240"/>
      <c r="I68" s="205">
        <f t="shared" si="2"/>
        <v>0</v>
      </c>
    </row>
    <row r="69" spans="1:9" ht="30" customHeight="1" thickBot="1">
      <c r="A69" s="128">
        <v>41</v>
      </c>
      <c r="B69" s="186" t="s">
        <v>175</v>
      </c>
      <c r="C69" s="137" t="s">
        <v>9</v>
      </c>
      <c r="D69" s="46"/>
      <c r="E69" s="75" t="s">
        <v>89</v>
      </c>
      <c r="F69" s="240">
        <v>183000</v>
      </c>
      <c r="G69" s="240"/>
      <c r="H69" s="240"/>
      <c r="I69" s="205">
        <f t="shared" si="2"/>
        <v>0</v>
      </c>
    </row>
    <row r="70" spans="1:9" ht="42.75" customHeight="1" thickBot="1">
      <c r="A70" s="128">
        <v>42</v>
      </c>
      <c r="B70" s="273" t="s">
        <v>174</v>
      </c>
      <c r="C70" s="142" t="s">
        <v>9</v>
      </c>
      <c r="D70" s="48"/>
      <c r="E70" s="135" t="s">
        <v>90</v>
      </c>
      <c r="F70" s="244">
        <v>684000</v>
      </c>
      <c r="G70" s="244"/>
      <c r="H70" s="244"/>
      <c r="I70" s="245">
        <f t="shared" si="2"/>
        <v>0</v>
      </c>
    </row>
    <row r="71" spans="1:9" ht="33" customHeight="1" thickBot="1">
      <c r="A71" s="128">
        <v>43</v>
      </c>
      <c r="B71" s="188" t="s">
        <v>43</v>
      </c>
      <c r="C71" s="160" t="s">
        <v>42</v>
      </c>
      <c r="D71" s="96" t="s">
        <v>146</v>
      </c>
      <c r="E71" s="45" t="s">
        <v>93</v>
      </c>
      <c r="F71" s="240">
        <v>14494000</v>
      </c>
      <c r="G71" s="240">
        <v>714142</v>
      </c>
      <c r="H71" s="240">
        <v>714142</v>
      </c>
      <c r="I71" s="205">
        <f t="shared" si="2"/>
        <v>0</v>
      </c>
    </row>
    <row r="72" spans="1:9" ht="15" customHeight="1" thickBot="1">
      <c r="A72" s="365">
        <v>44</v>
      </c>
      <c r="B72" s="363" t="s">
        <v>169</v>
      </c>
      <c r="C72" s="374" t="s">
        <v>17</v>
      </c>
      <c r="D72" s="276"/>
      <c r="E72" s="45"/>
      <c r="F72" s="64">
        <f>F73+F74+F75+F76</f>
        <v>1828000</v>
      </c>
      <c r="G72" s="64">
        <f>G73+G74+G75+G76</f>
        <v>0</v>
      </c>
      <c r="H72" s="64">
        <f>H73+H74+H75+H76</f>
        <v>0</v>
      </c>
      <c r="I72" s="65">
        <f t="shared" si="2"/>
        <v>0</v>
      </c>
    </row>
    <row r="73" spans="1:9" ht="15" customHeight="1">
      <c r="A73" s="366"/>
      <c r="B73" s="369"/>
      <c r="C73" s="375"/>
      <c r="D73" s="277" t="s">
        <v>167</v>
      </c>
      <c r="E73" s="377" t="s">
        <v>173</v>
      </c>
      <c r="F73" s="279">
        <v>78000</v>
      </c>
      <c r="G73" s="244"/>
      <c r="H73" s="244"/>
      <c r="I73" s="245">
        <f t="shared" si="2"/>
        <v>0</v>
      </c>
    </row>
    <row r="74" spans="1:9" ht="15" customHeight="1">
      <c r="A74" s="366"/>
      <c r="B74" s="369"/>
      <c r="C74" s="375"/>
      <c r="D74" s="278" t="s">
        <v>170</v>
      </c>
      <c r="E74" s="378"/>
      <c r="F74" s="280">
        <v>400000</v>
      </c>
      <c r="G74" s="18"/>
      <c r="H74" s="18"/>
      <c r="I74" s="234">
        <f t="shared" si="2"/>
        <v>0</v>
      </c>
    </row>
    <row r="75" spans="1:9" ht="15" customHeight="1">
      <c r="A75" s="366"/>
      <c r="B75" s="369"/>
      <c r="C75" s="375"/>
      <c r="D75" s="278" t="s">
        <v>171</v>
      </c>
      <c r="E75" s="378"/>
      <c r="F75" s="280">
        <v>350000</v>
      </c>
      <c r="G75" s="18"/>
      <c r="H75" s="18"/>
      <c r="I75" s="234">
        <f t="shared" si="2"/>
        <v>0</v>
      </c>
    </row>
    <row r="76" spans="1:9" ht="15" customHeight="1" thickBot="1">
      <c r="A76" s="367"/>
      <c r="B76" s="370"/>
      <c r="C76" s="376"/>
      <c r="D76" s="285" t="s">
        <v>172</v>
      </c>
      <c r="E76" s="379"/>
      <c r="F76" s="281">
        <v>1000000</v>
      </c>
      <c r="G76" s="236"/>
      <c r="H76" s="236"/>
      <c r="I76" s="237">
        <f t="shared" si="2"/>
        <v>0</v>
      </c>
    </row>
    <row r="77" spans="1:9" ht="28.5" customHeight="1" thickBot="1">
      <c r="A77" s="128">
        <v>45</v>
      </c>
      <c r="B77" s="283" t="s">
        <v>148</v>
      </c>
      <c r="C77" s="284"/>
      <c r="D77" s="275"/>
      <c r="E77" s="282" t="s">
        <v>106</v>
      </c>
      <c r="F77" s="215">
        <v>1185000</v>
      </c>
      <c r="G77" s="236">
        <v>56525</v>
      </c>
      <c r="H77" s="236">
        <v>56525</v>
      </c>
      <c r="I77" s="237">
        <f t="shared" si="2"/>
        <v>0</v>
      </c>
    </row>
    <row r="78" spans="1:9" ht="18.75" customHeight="1">
      <c r="A78" s="128">
        <v>46</v>
      </c>
      <c r="B78" s="190" t="s">
        <v>51</v>
      </c>
      <c r="C78" s="156" t="s">
        <v>32</v>
      </c>
      <c r="D78" s="39" t="s">
        <v>144</v>
      </c>
      <c r="E78" s="40"/>
      <c r="F78" s="266">
        <v>38752000</v>
      </c>
      <c r="G78" s="266">
        <v>6458666</v>
      </c>
      <c r="H78" s="266">
        <v>6458666</v>
      </c>
      <c r="I78" s="255">
        <f>G78-H78</f>
        <v>0</v>
      </c>
    </row>
    <row r="79" spans="1:9" ht="18.75" customHeight="1">
      <c r="A79" s="128">
        <v>47</v>
      </c>
      <c r="B79" s="191" t="s">
        <v>53</v>
      </c>
      <c r="C79" s="157" t="s">
        <v>32</v>
      </c>
      <c r="D79" s="25"/>
      <c r="E79" s="11"/>
      <c r="F79" s="84"/>
      <c r="G79" s="84"/>
      <c r="H79" s="84"/>
      <c r="I79" s="234">
        <f>G79-H79</f>
        <v>0</v>
      </c>
    </row>
    <row r="80" spans="1:9" ht="18.75" customHeight="1" thickBot="1">
      <c r="A80" s="129">
        <v>48</v>
      </c>
      <c r="B80" s="192" t="s">
        <v>52</v>
      </c>
      <c r="C80" s="158" t="s">
        <v>32</v>
      </c>
      <c r="D80" s="26"/>
      <c r="E80" s="43"/>
      <c r="F80" s="208"/>
      <c r="G80" s="208"/>
      <c r="H80" s="208"/>
      <c r="I80" s="239">
        <f>G80-H80</f>
        <v>0</v>
      </c>
    </row>
    <row r="81" spans="1:9" ht="18.75" customHeight="1" thickBot="1">
      <c r="A81" s="8"/>
      <c r="B81" s="181" t="s">
        <v>2</v>
      </c>
      <c r="C81" s="124"/>
      <c r="D81" s="99"/>
      <c r="E81" s="13"/>
      <c r="F81" s="14">
        <f>F80+F79+F78+F77+F72+F71+F70+F69+F68+F67+F60+F59+F58+F57+F56+F55+F54+F51+F50+F49+F48+F43+F39+F36+F35+F34+F33+F32+F29+F25+F24+F23+F22+F21+F20+F19+F18+F15+F12+F11+F10+F9+F8+F7+F6+F5+F4+F3</f>
        <v>190906080</v>
      </c>
      <c r="G81" s="14">
        <f>G80+G79+G78+G77+G72+G71+G70+G69+G68+G67+G60+G59+G58+G57+G56+G55+G54+G51+G50+G49+G48+G43+G39+G36+G35+G34+G33+G32+G29+G25+G24+G23+G22+G21+G20+G19+G18+G15+G12+G11+G10+G9+G8+G7+G6+G5+G4+G3</f>
        <v>23454633</v>
      </c>
      <c r="H81" s="14">
        <f>H80+H79+H78+H77+H72+H71+H70+H69+H68+H67+H60+H59+H58+H57+H56+H55+H54+H51+H50+H49+H48+H43+H39+H36+H35+H34+H33+H32+H29+H25+H24+H23+H22+H21+H20+H19+H18+H15+H12+H11+H10+H9+H8+H7+H6+H5+H4+H3</f>
        <v>23080000.9</v>
      </c>
      <c r="I81" s="14">
        <f>I80+I79+I78+I77+I72+I71+I70+I69+I68+I67+I60+I59+I58+I57+I56+I55+I54+I51+I50+I49+I48+I43+I39+I36+I35+I34+I33+I32+I29+I25+I24+I23+I22+I21+I20+I19+I18+I15+I12+I11+I10+I9+I8+I7+I6+I5+I4+I3</f>
        <v>374632.10000000044</v>
      </c>
    </row>
    <row r="82" spans="1:9" ht="14.25">
      <c r="A82" s="132"/>
      <c r="B82" s="193" t="s">
        <v>122</v>
      </c>
      <c r="C82" s="161"/>
      <c r="D82" s="98"/>
      <c r="E82" s="87"/>
      <c r="F82" s="91"/>
      <c r="G82" s="91"/>
      <c r="H82" s="91"/>
      <c r="I82" s="119"/>
    </row>
    <row r="83" spans="1:9" ht="26.25" customHeight="1" thickBot="1">
      <c r="A83" s="127"/>
      <c r="B83" s="209" t="s">
        <v>65</v>
      </c>
      <c r="C83" s="157"/>
      <c r="D83" s="25"/>
      <c r="E83" s="76" t="s">
        <v>153</v>
      </c>
      <c r="F83" s="269">
        <f>'[1]на 01.01.13'!$I$5</f>
        <v>239099.5</v>
      </c>
      <c r="G83" s="84">
        <v>239099.5</v>
      </c>
      <c r="H83" s="84">
        <v>106266.44</v>
      </c>
      <c r="I83" s="120">
        <f aca="true" t="shared" si="3" ref="I83:I88">G83-H83</f>
        <v>132833.06</v>
      </c>
    </row>
    <row r="84" spans="1:9" ht="28.5" customHeight="1" thickBot="1">
      <c r="A84" s="127"/>
      <c r="B84" s="185" t="s">
        <v>66</v>
      </c>
      <c r="C84" s="157"/>
      <c r="D84" s="25"/>
      <c r="E84" s="76" t="s">
        <v>149</v>
      </c>
      <c r="F84" s="84">
        <f>'[1]на 01.01.13'!$I$76</f>
        <v>273549.5</v>
      </c>
      <c r="G84" s="84">
        <v>273549.5</v>
      </c>
      <c r="H84" s="84">
        <v>121577.56</v>
      </c>
      <c r="I84" s="120">
        <f t="shared" si="3"/>
        <v>151971.94</v>
      </c>
    </row>
    <row r="85" spans="1:9" ht="28.5" customHeight="1" thickBot="1">
      <c r="A85" s="133"/>
      <c r="B85" s="188" t="s">
        <v>43</v>
      </c>
      <c r="C85" s="158"/>
      <c r="D85" s="26"/>
      <c r="E85" s="207" t="s">
        <v>93</v>
      </c>
      <c r="F85" s="208">
        <v>1925885</v>
      </c>
      <c r="G85" s="208">
        <v>1925885</v>
      </c>
      <c r="H85" s="208"/>
      <c r="I85" s="120">
        <f t="shared" si="3"/>
        <v>1925885</v>
      </c>
    </row>
    <row r="86" spans="1:9" ht="28.5" customHeight="1" thickBot="1">
      <c r="A86" s="133"/>
      <c r="B86" s="216" t="s">
        <v>154</v>
      </c>
      <c r="C86" s="158"/>
      <c r="D86" s="26"/>
      <c r="E86" s="207" t="s">
        <v>158</v>
      </c>
      <c r="F86" s="208">
        <v>499599.63</v>
      </c>
      <c r="G86" s="208">
        <v>499599.63</v>
      </c>
      <c r="H86" s="208"/>
      <c r="I86" s="120">
        <f t="shared" si="3"/>
        <v>499599.63</v>
      </c>
    </row>
    <row r="87" spans="1:9" ht="39" customHeight="1" thickBot="1">
      <c r="A87" s="133"/>
      <c r="B87" s="178" t="s">
        <v>155</v>
      </c>
      <c r="C87" s="157"/>
      <c r="D87" s="25"/>
      <c r="E87" s="76" t="s">
        <v>114</v>
      </c>
      <c r="F87" s="84">
        <v>852000</v>
      </c>
      <c r="G87" s="84">
        <v>852000</v>
      </c>
      <c r="H87" s="84"/>
      <c r="I87" s="120">
        <f t="shared" si="3"/>
        <v>852000</v>
      </c>
    </row>
    <row r="88" spans="1:9" ht="28.5" customHeight="1" thickBot="1">
      <c r="A88" s="211"/>
      <c r="B88" s="185" t="s">
        <v>156</v>
      </c>
      <c r="C88" s="212"/>
      <c r="D88" s="213"/>
      <c r="E88" s="214" t="s">
        <v>157</v>
      </c>
      <c r="F88" s="215">
        <v>165243</v>
      </c>
      <c r="G88" s="215">
        <v>165243</v>
      </c>
      <c r="H88" s="215"/>
      <c r="I88" s="120">
        <f t="shared" si="3"/>
        <v>165243</v>
      </c>
    </row>
    <row r="89" spans="1:9" ht="14.25" customHeight="1" thickBot="1">
      <c r="A89" s="8"/>
      <c r="B89" s="197" t="s">
        <v>15</v>
      </c>
      <c r="C89" s="124"/>
      <c r="D89" s="104"/>
      <c r="E89" s="13"/>
      <c r="F89" s="14">
        <f>F81+F84+F83+F85+F86+F87+F88</f>
        <v>194861456.63</v>
      </c>
      <c r="G89" s="14">
        <f>G81+G84+G83+G85+G86+G87+G88</f>
        <v>27410009.63</v>
      </c>
      <c r="H89" s="14">
        <f>H81+H84+H83+H85+H86+H87+H88</f>
        <v>23307844.9</v>
      </c>
      <c r="I89" s="14">
        <f>I81+I84+I83+I85+I86+I87+I88</f>
        <v>4102164.7300000004</v>
      </c>
    </row>
    <row r="90" spans="1:9" ht="16.5" customHeight="1">
      <c r="A90" s="132"/>
      <c r="B90" s="198" t="s">
        <v>12</v>
      </c>
      <c r="C90" s="125"/>
      <c r="D90" s="103"/>
      <c r="E90" s="102"/>
      <c r="F90" s="266"/>
      <c r="G90" s="266"/>
      <c r="H90" s="266"/>
      <c r="I90" s="270">
        <v>12389144.07</v>
      </c>
    </row>
    <row r="91" spans="1:9" ht="13.5" customHeight="1">
      <c r="A91" s="127"/>
      <c r="B91" s="199" t="s">
        <v>57</v>
      </c>
      <c r="C91" s="16"/>
      <c r="D91" s="85"/>
      <c r="E91" s="10"/>
      <c r="F91" s="84"/>
      <c r="G91" s="84"/>
      <c r="H91" s="84"/>
      <c r="I91" s="120">
        <f>I90-I94</f>
        <v>10660629.040000001</v>
      </c>
    </row>
    <row r="92" spans="1:9" ht="13.5" customHeight="1">
      <c r="A92" s="127"/>
      <c r="B92" s="199" t="s">
        <v>56</v>
      </c>
      <c r="C92" s="16"/>
      <c r="D92" s="85"/>
      <c r="E92" s="10"/>
      <c r="F92" s="84"/>
      <c r="G92" s="84"/>
      <c r="H92" s="84"/>
      <c r="I92" s="120">
        <f>I89-I95</f>
        <v>4041293.2000000007</v>
      </c>
    </row>
    <row r="93" spans="1:9" ht="13.5" customHeight="1">
      <c r="A93" s="127"/>
      <c r="B93" s="199" t="s">
        <v>54</v>
      </c>
      <c r="C93" s="16"/>
      <c r="D93" s="85"/>
      <c r="E93" s="10"/>
      <c r="F93" s="84"/>
      <c r="G93" s="84"/>
      <c r="H93" s="84"/>
      <c r="I93" s="120">
        <f>I4+I5+I6+I7+I8+I9+I10+I19+I20+I21+I22+I23+I34+I83</f>
        <v>137592.43</v>
      </c>
    </row>
    <row r="94" spans="1:9" ht="14.25" customHeight="1">
      <c r="A94" s="127"/>
      <c r="B94" s="200" t="s">
        <v>55</v>
      </c>
      <c r="C94" s="163"/>
      <c r="D94" s="83"/>
      <c r="E94" s="2"/>
      <c r="F94" s="84"/>
      <c r="G94" s="84"/>
      <c r="H94" s="84"/>
      <c r="I94" s="120">
        <v>1728515.03</v>
      </c>
    </row>
    <row r="95" spans="1:9" ht="14.25">
      <c r="A95" s="127"/>
      <c r="B95" s="199" t="s">
        <v>56</v>
      </c>
      <c r="C95" s="164"/>
      <c r="D95" s="72"/>
      <c r="E95" s="60"/>
      <c r="F95" s="271"/>
      <c r="G95" s="271"/>
      <c r="H95" s="271"/>
      <c r="I95" s="234">
        <f>I3+I53</f>
        <v>60871.53</v>
      </c>
    </row>
    <row r="96" spans="1:9" ht="15" thickBot="1">
      <c r="A96" s="134"/>
      <c r="B96" s="201" t="s">
        <v>54</v>
      </c>
      <c r="C96" s="165"/>
      <c r="D96" s="73"/>
      <c r="E96" s="61"/>
      <c r="F96" s="272"/>
      <c r="G96" s="272"/>
      <c r="H96" s="272"/>
      <c r="I96" s="238">
        <f>I3</f>
        <v>60871.53</v>
      </c>
    </row>
    <row r="97" ht="12.75">
      <c r="I97" s="31"/>
    </row>
    <row r="98" spans="3:4" ht="12.75">
      <c r="C98" s="17"/>
      <c r="D98" s="28"/>
    </row>
    <row r="99" spans="3:14" ht="15.75" customHeight="1">
      <c r="C99" s="17"/>
      <c r="D99" s="28"/>
      <c r="G99" s="355"/>
      <c r="H99" s="355"/>
      <c r="I99" s="74"/>
      <c r="N99" s="71"/>
    </row>
    <row r="100" spans="3:4" ht="12.75">
      <c r="C100" s="17"/>
      <c r="D100" s="28"/>
    </row>
    <row r="103" ht="12.75">
      <c r="H103" s="31"/>
    </row>
  </sheetData>
  <mergeCells count="24">
    <mergeCell ref="A1:I1"/>
    <mergeCell ref="B51:B53"/>
    <mergeCell ref="A51:A53"/>
    <mergeCell ref="A36:A38"/>
    <mergeCell ref="B29:B31"/>
    <mergeCell ref="B25:B28"/>
    <mergeCell ref="B12:B14"/>
    <mergeCell ref="B15:B17"/>
    <mergeCell ref="A39:A42"/>
    <mergeCell ref="A43:A47"/>
    <mergeCell ref="B39:B42"/>
    <mergeCell ref="G99:H99"/>
    <mergeCell ref="A60:A66"/>
    <mergeCell ref="A72:A76"/>
    <mergeCell ref="E40:E42"/>
    <mergeCell ref="B72:B76"/>
    <mergeCell ref="C72:C76"/>
    <mergeCell ref="E73:E76"/>
    <mergeCell ref="C39:C42"/>
    <mergeCell ref="B43:B47"/>
    <mergeCell ref="A12:A14"/>
    <mergeCell ref="A15:A17"/>
    <mergeCell ref="A25:A28"/>
    <mergeCell ref="A29:A31"/>
  </mergeCells>
  <printOptions/>
  <pageMargins left="0.1968503937007874" right="0" top="0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7"/>
  <dimension ref="A1:Q103"/>
  <sheetViews>
    <sheetView workbookViewId="0" topLeftCell="A1">
      <pane ySplit="2" topLeftCell="BM39" activePane="bottomLeft" state="frozen"/>
      <selection pane="topLeft" activeCell="A1" sqref="A1"/>
      <selection pane="bottomLeft" activeCell="Q87" sqref="Q87"/>
    </sheetView>
  </sheetViews>
  <sheetFormatPr defaultColWidth="9.00390625" defaultRowHeight="12.75"/>
  <cols>
    <col min="1" max="1" width="3.25390625" style="9" customWidth="1"/>
    <col min="2" max="2" width="64.375" style="7" customWidth="1"/>
    <col min="3" max="3" width="10.125" style="7" customWidth="1"/>
    <col min="4" max="4" width="17.875" style="27" customWidth="1"/>
    <col min="5" max="5" width="7.00390625" style="7" customWidth="1"/>
    <col min="6" max="6" width="12.00390625" style="7" customWidth="1"/>
    <col min="7" max="7" width="12.375" style="7" customWidth="1"/>
    <col min="8" max="8" width="11.375" style="7" customWidth="1"/>
    <col min="9" max="9" width="12.25390625" style="1" customWidth="1"/>
    <col min="10" max="10" width="7.875" style="7" customWidth="1"/>
    <col min="11" max="13" width="9.125" style="7" hidden="1" customWidth="1"/>
    <col min="14" max="14" width="6.00390625" style="7" hidden="1" customWidth="1"/>
    <col min="15" max="16" width="9.125" style="7" hidden="1" customWidth="1"/>
    <col min="17" max="17" width="12.75390625" style="7" bestFit="1" customWidth="1"/>
    <col min="18" max="16384" width="9.125" style="7" customWidth="1"/>
  </cols>
  <sheetData>
    <row r="1" spans="1:9" ht="16.5" thickBot="1">
      <c r="A1" s="357" t="s">
        <v>96</v>
      </c>
      <c r="B1" s="357"/>
      <c r="C1" s="357"/>
      <c r="D1" s="357"/>
      <c r="E1" s="357"/>
      <c r="F1" s="357"/>
      <c r="G1" s="357"/>
      <c r="H1" s="357"/>
      <c r="I1" s="357"/>
    </row>
    <row r="2" spans="1:9" ht="25.5" customHeight="1" thickBot="1">
      <c r="A2" s="126" t="s">
        <v>6</v>
      </c>
      <c r="B2" s="166" t="s">
        <v>3</v>
      </c>
      <c r="C2" s="123" t="s">
        <v>7</v>
      </c>
      <c r="D2" s="116" t="s">
        <v>34</v>
      </c>
      <c r="E2" s="115" t="s">
        <v>5</v>
      </c>
      <c r="F2" s="115" t="s">
        <v>0</v>
      </c>
      <c r="G2" s="115" t="s">
        <v>4</v>
      </c>
      <c r="H2" s="115" t="s">
        <v>1</v>
      </c>
      <c r="I2" s="117" t="s">
        <v>194</v>
      </c>
    </row>
    <row r="3" spans="1:10" ht="28.5" customHeight="1" thickBot="1">
      <c r="A3" s="127">
        <v>1</v>
      </c>
      <c r="B3" s="167" t="s">
        <v>44</v>
      </c>
      <c r="C3" s="141" t="s">
        <v>8</v>
      </c>
      <c r="D3" s="203" t="s">
        <v>77</v>
      </c>
      <c r="E3" s="59" t="s">
        <v>129</v>
      </c>
      <c r="F3" s="240">
        <v>570900</v>
      </c>
      <c r="G3" s="240">
        <v>142700</v>
      </c>
      <c r="H3" s="241">
        <v>129878.69</v>
      </c>
      <c r="I3" s="242">
        <f>G3-H3</f>
        <v>12821.309999999998</v>
      </c>
      <c r="J3" s="29"/>
    </row>
    <row r="4" spans="1:10" ht="44.25" customHeight="1" thickBot="1">
      <c r="A4" s="127">
        <v>2</v>
      </c>
      <c r="B4" s="168" t="s">
        <v>65</v>
      </c>
      <c r="C4" s="137" t="s">
        <v>39</v>
      </c>
      <c r="D4" s="46" t="s">
        <v>195</v>
      </c>
      <c r="E4" s="59" t="s">
        <v>111</v>
      </c>
      <c r="F4" s="240">
        <v>551640</v>
      </c>
      <c r="G4" s="240"/>
      <c r="H4" s="241"/>
      <c r="I4" s="242"/>
      <c r="J4" s="23"/>
    </row>
    <row r="5" spans="1:9" ht="39.75" customHeight="1" thickBot="1">
      <c r="A5" s="128">
        <v>3</v>
      </c>
      <c r="B5" s="169" t="s">
        <v>80</v>
      </c>
      <c r="C5" s="142" t="s">
        <v>9</v>
      </c>
      <c r="D5" s="48" t="s">
        <v>179</v>
      </c>
      <c r="E5" s="49" t="s">
        <v>130</v>
      </c>
      <c r="F5" s="210">
        <v>237000</v>
      </c>
      <c r="G5" s="243"/>
      <c r="H5" s="244"/>
      <c r="I5" s="245">
        <f aca="true" t="shared" si="0" ref="I5:I24">G5-H5</f>
        <v>0</v>
      </c>
    </row>
    <row r="6" spans="1:9" ht="40.5" customHeight="1" thickBot="1">
      <c r="A6" s="128">
        <v>4</v>
      </c>
      <c r="B6" s="170" t="s">
        <v>81</v>
      </c>
      <c r="C6" s="137" t="s">
        <v>9</v>
      </c>
      <c r="D6" s="46" t="s">
        <v>180</v>
      </c>
      <c r="E6" s="47" t="s">
        <v>131</v>
      </c>
      <c r="F6" s="246">
        <v>425000</v>
      </c>
      <c r="G6" s="247"/>
      <c r="H6" s="240"/>
      <c r="I6" s="205">
        <f t="shared" si="0"/>
        <v>0</v>
      </c>
    </row>
    <row r="7" spans="1:9" ht="39.75" customHeight="1" thickBot="1">
      <c r="A7" s="128">
        <v>5</v>
      </c>
      <c r="B7" s="169" t="s">
        <v>82</v>
      </c>
      <c r="C7" s="142" t="s">
        <v>9</v>
      </c>
      <c r="D7" s="48" t="s">
        <v>181</v>
      </c>
      <c r="E7" s="49" t="s">
        <v>132</v>
      </c>
      <c r="F7" s="244">
        <v>237000</v>
      </c>
      <c r="G7" s="244"/>
      <c r="H7" s="244"/>
      <c r="I7" s="245">
        <f t="shared" si="0"/>
        <v>0</v>
      </c>
    </row>
    <row r="8" spans="1:9" ht="40.5" customHeight="1" thickBot="1">
      <c r="A8" s="128">
        <v>6</v>
      </c>
      <c r="B8" s="170" t="s">
        <v>83</v>
      </c>
      <c r="C8" s="137" t="s">
        <v>39</v>
      </c>
      <c r="D8" s="46" t="s">
        <v>182</v>
      </c>
      <c r="E8" s="47" t="s">
        <v>133</v>
      </c>
      <c r="F8" s="240">
        <v>182000</v>
      </c>
      <c r="G8" s="240"/>
      <c r="H8" s="240"/>
      <c r="I8" s="205">
        <f t="shared" si="0"/>
        <v>0</v>
      </c>
    </row>
    <row r="9" spans="1:9" ht="39.75" customHeight="1" thickBot="1">
      <c r="A9" s="128">
        <v>7</v>
      </c>
      <c r="B9" s="169" t="s">
        <v>84</v>
      </c>
      <c r="C9" s="142" t="s">
        <v>10</v>
      </c>
      <c r="D9" s="48" t="s">
        <v>183</v>
      </c>
      <c r="E9" s="49" t="s">
        <v>134</v>
      </c>
      <c r="F9" s="244">
        <v>243000</v>
      </c>
      <c r="G9" s="244"/>
      <c r="H9" s="244"/>
      <c r="I9" s="245">
        <f t="shared" si="0"/>
        <v>0</v>
      </c>
    </row>
    <row r="10" spans="1:9" ht="39.75" customHeight="1" thickBot="1">
      <c r="A10" s="128">
        <v>8</v>
      </c>
      <c r="B10" s="170" t="s">
        <v>85</v>
      </c>
      <c r="C10" s="137" t="s">
        <v>48</v>
      </c>
      <c r="D10" s="46" t="s">
        <v>184</v>
      </c>
      <c r="E10" s="47" t="s">
        <v>135</v>
      </c>
      <c r="F10" s="240">
        <v>906000</v>
      </c>
      <c r="G10" s="240"/>
      <c r="H10" s="240"/>
      <c r="I10" s="242">
        <f t="shared" si="0"/>
        <v>0</v>
      </c>
    </row>
    <row r="11" spans="1:9" ht="31.5" customHeight="1" thickBot="1">
      <c r="A11" s="128">
        <v>9</v>
      </c>
      <c r="B11" s="171" t="s">
        <v>186</v>
      </c>
      <c r="C11" s="142" t="s">
        <v>23</v>
      </c>
      <c r="D11" s="287" t="s">
        <v>185</v>
      </c>
      <c r="E11" s="49" t="s">
        <v>101</v>
      </c>
      <c r="F11" s="244">
        <v>17000</v>
      </c>
      <c r="G11" s="244"/>
      <c r="H11" s="244"/>
      <c r="I11" s="248">
        <f t="shared" si="0"/>
        <v>0</v>
      </c>
    </row>
    <row r="12" spans="1:9" ht="27.75" customHeight="1" thickBot="1">
      <c r="A12" s="365">
        <v>10</v>
      </c>
      <c r="B12" s="383" t="s">
        <v>187</v>
      </c>
      <c r="C12" s="137"/>
      <c r="D12" s="46" t="s">
        <v>146</v>
      </c>
      <c r="E12" s="47" t="s">
        <v>103</v>
      </c>
      <c r="F12" s="64">
        <f>F13+F14</f>
        <v>51500</v>
      </c>
      <c r="G12" s="64">
        <f>G13+G14</f>
        <v>0</v>
      </c>
      <c r="H12" s="64">
        <f>H13+H14</f>
        <v>0</v>
      </c>
      <c r="I12" s="249">
        <f t="shared" si="0"/>
        <v>0</v>
      </c>
    </row>
    <row r="13" spans="1:9" ht="16.5" customHeight="1">
      <c r="A13" s="366"/>
      <c r="B13" s="353"/>
      <c r="C13" s="138" t="s">
        <v>23</v>
      </c>
      <c r="D13" s="218" t="s">
        <v>160</v>
      </c>
      <c r="E13" s="40"/>
      <c r="F13" s="63">
        <v>13500</v>
      </c>
      <c r="G13" s="63"/>
      <c r="H13" s="63"/>
      <c r="I13" s="250">
        <f t="shared" si="0"/>
        <v>0</v>
      </c>
    </row>
    <row r="14" spans="1:9" ht="16.5" customHeight="1" thickBot="1">
      <c r="A14" s="367"/>
      <c r="B14" s="354"/>
      <c r="C14" s="139" t="s">
        <v>17</v>
      </c>
      <c r="D14" s="106"/>
      <c r="E14" s="90"/>
      <c r="F14" s="251">
        <v>38000</v>
      </c>
      <c r="G14" s="251"/>
      <c r="H14" s="251"/>
      <c r="I14" s="252">
        <f t="shared" si="0"/>
        <v>0</v>
      </c>
    </row>
    <row r="15" spans="1:9" ht="28.5" customHeight="1" thickBot="1">
      <c r="A15" s="365">
        <v>11</v>
      </c>
      <c r="B15" s="383" t="s">
        <v>188</v>
      </c>
      <c r="C15" s="137"/>
      <c r="D15" s="46" t="s">
        <v>146</v>
      </c>
      <c r="E15" s="47" t="s">
        <v>105</v>
      </c>
      <c r="F15" s="64">
        <f>F16+F17</f>
        <v>24000</v>
      </c>
      <c r="G15" s="64">
        <f>G16+G17</f>
        <v>0</v>
      </c>
      <c r="H15" s="64">
        <f>H16+H17</f>
        <v>0</v>
      </c>
      <c r="I15" s="249">
        <f t="shared" si="0"/>
        <v>0</v>
      </c>
    </row>
    <row r="16" spans="1:9" ht="19.5" customHeight="1">
      <c r="A16" s="366"/>
      <c r="B16" s="353"/>
      <c r="C16" s="219" t="s">
        <v>23</v>
      </c>
      <c r="D16" s="223" t="s">
        <v>164</v>
      </c>
      <c r="E16" s="220"/>
      <c r="F16" s="231">
        <v>20000</v>
      </c>
      <c r="G16" s="231"/>
      <c r="H16" s="231"/>
      <c r="I16" s="253">
        <f t="shared" si="0"/>
        <v>0</v>
      </c>
    </row>
    <row r="17" spans="1:9" ht="15" customHeight="1" thickBot="1">
      <c r="A17" s="368"/>
      <c r="B17" s="354"/>
      <c r="C17" s="221" t="s">
        <v>17</v>
      </c>
      <c r="D17" s="106"/>
      <c r="E17" s="90"/>
      <c r="F17" s="251">
        <v>4000</v>
      </c>
      <c r="G17" s="251"/>
      <c r="H17" s="251"/>
      <c r="I17" s="252">
        <f t="shared" si="0"/>
        <v>0</v>
      </c>
    </row>
    <row r="18" spans="1:9" ht="41.25" customHeight="1" thickBot="1">
      <c r="A18" s="206">
        <v>12</v>
      </c>
      <c r="B18" s="188" t="s">
        <v>163</v>
      </c>
      <c r="C18" s="292" t="s">
        <v>39</v>
      </c>
      <c r="D18" s="288" t="s">
        <v>189</v>
      </c>
      <c r="E18" s="49" t="s">
        <v>161</v>
      </c>
      <c r="F18" s="244">
        <v>13000</v>
      </c>
      <c r="G18" s="244"/>
      <c r="H18" s="244"/>
      <c r="I18" s="252">
        <f t="shared" si="0"/>
        <v>0</v>
      </c>
    </row>
    <row r="19" spans="1:9" ht="41.25" customHeight="1" thickBot="1">
      <c r="A19" s="130">
        <v>13</v>
      </c>
      <c r="B19" s="172" t="s">
        <v>62</v>
      </c>
      <c r="C19" s="66" t="s">
        <v>11</v>
      </c>
      <c r="D19" s="46" t="s">
        <v>190</v>
      </c>
      <c r="E19" s="47" t="s">
        <v>59</v>
      </c>
      <c r="F19" s="240">
        <v>168100</v>
      </c>
      <c r="G19" s="240"/>
      <c r="H19" s="240"/>
      <c r="I19" s="242">
        <f t="shared" si="0"/>
        <v>0</v>
      </c>
    </row>
    <row r="20" spans="1:9" ht="41.25" customHeight="1" thickBot="1">
      <c r="A20" s="79">
        <v>14</v>
      </c>
      <c r="B20" s="173" t="s">
        <v>63</v>
      </c>
      <c r="C20" s="291" t="s">
        <v>11</v>
      </c>
      <c r="D20" s="290" t="s">
        <v>190</v>
      </c>
      <c r="E20" s="49" t="s">
        <v>60</v>
      </c>
      <c r="F20" s="244">
        <v>420300</v>
      </c>
      <c r="G20" s="244"/>
      <c r="H20" s="244"/>
      <c r="I20" s="248">
        <f t="shared" si="0"/>
        <v>0</v>
      </c>
    </row>
    <row r="21" spans="1:9" ht="41.25" customHeight="1" thickBot="1">
      <c r="A21" s="130">
        <v>15</v>
      </c>
      <c r="B21" s="172" t="s">
        <v>61</v>
      </c>
      <c r="C21" s="142" t="s">
        <v>11</v>
      </c>
      <c r="D21" s="46" t="s">
        <v>190</v>
      </c>
      <c r="E21" s="47" t="s">
        <v>64</v>
      </c>
      <c r="F21" s="240">
        <v>50400</v>
      </c>
      <c r="G21" s="240"/>
      <c r="H21" s="240"/>
      <c r="I21" s="242">
        <f t="shared" si="0"/>
        <v>0</v>
      </c>
    </row>
    <row r="22" spans="1:9" ht="30.75" customHeight="1" thickBot="1">
      <c r="A22" s="79">
        <v>16</v>
      </c>
      <c r="B22" s="140" t="s">
        <v>98</v>
      </c>
      <c r="C22" s="291" t="s">
        <v>11</v>
      </c>
      <c r="D22" s="290" t="s">
        <v>190</v>
      </c>
      <c r="E22" s="49" t="s">
        <v>147</v>
      </c>
      <c r="F22" s="332">
        <v>20000</v>
      </c>
      <c r="G22" s="244"/>
      <c r="H22" s="244"/>
      <c r="I22" s="248">
        <f t="shared" si="0"/>
        <v>0</v>
      </c>
    </row>
    <row r="23" spans="1:9" ht="26.25" customHeight="1" thickBot="1">
      <c r="A23" s="130">
        <v>17</v>
      </c>
      <c r="B23" s="170" t="s">
        <v>107</v>
      </c>
      <c r="C23" s="137" t="s">
        <v>10</v>
      </c>
      <c r="D23" s="46" t="s">
        <v>196</v>
      </c>
      <c r="E23" s="47" t="s">
        <v>108</v>
      </c>
      <c r="F23" s="333">
        <v>91100</v>
      </c>
      <c r="G23" s="240"/>
      <c r="H23" s="240"/>
      <c r="I23" s="242">
        <f t="shared" si="0"/>
        <v>0</v>
      </c>
    </row>
    <row r="24" spans="1:9" ht="42.75" customHeight="1" thickBot="1">
      <c r="A24" s="131">
        <v>18</v>
      </c>
      <c r="B24" s="169" t="s">
        <v>113</v>
      </c>
      <c r="C24" s="142" t="s">
        <v>17</v>
      </c>
      <c r="D24" s="48" t="s">
        <v>192</v>
      </c>
      <c r="E24" s="49" t="s">
        <v>114</v>
      </c>
      <c r="F24" s="244">
        <v>5100000</v>
      </c>
      <c r="G24" s="244"/>
      <c r="H24" s="244"/>
      <c r="I24" s="248">
        <f t="shared" si="0"/>
        <v>0</v>
      </c>
    </row>
    <row r="25" spans="1:9" ht="27" customHeight="1" thickBot="1">
      <c r="A25" s="365">
        <v>19</v>
      </c>
      <c r="B25" s="363" t="s">
        <v>58</v>
      </c>
      <c r="C25" s="137"/>
      <c r="D25" s="46" t="s">
        <v>68</v>
      </c>
      <c r="E25" s="47" t="s">
        <v>115</v>
      </c>
      <c r="F25" s="64">
        <f>F26+F27+F28</f>
        <v>516000</v>
      </c>
      <c r="G25" s="64">
        <f>G26+G27+G28</f>
        <v>87500</v>
      </c>
      <c r="H25" s="64">
        <f>H26+H27+H28</f>
        <v>87352</v>
      </c>
      <c r="I25" s="65">
        <f>I26+I27+I28</f>
        <v>148</v>
      </c>
    </row>
    <row r="26" spans="1:9" ht="15" customHeight="1">
      <c r="A26" s="366"/>
      <c r="B26" s="350"/>
      <c r="C26" s="143" t="s">
        <v>30</v>
      </c>
      <c r="D26" s="39"/>
      <c r="E26" s="62" t="s">
        <v>36</v>
      </c>
      <c r="F26" s="63">
        <v>270600</v>
      </c>
      <c r="G26" s="63">
        <v>42000</v>
      </c>
      <c r="H26" s="254">
        <v>41968</v>
      </c>
      <c r="I26" s="255">
        <f aca="true" t="shared" si="1" ref="I26:I57">G26-H26</f>
        <v>32</v>
      </c>
    </row>
    <row r="27" spans="1:9" ht="15" customHeight="1">
      <c r="A27" s="366"/>
      <c r="B27" s="350"/>
      <c r="C27" s="144" t="s">
        <v>41</v>
      </c>
      <c r="D27" s="25"/>
      <c r="E27" s="30" t="s">
        <v>37</v>
      </c>
      <c r="F27" s="18">
        <v>25200</v>
      </c>
      <c r="G27" s="18">
        <v>4400</v>
      </c>
      <c r="H27" s="256">
        <v>4392</v>
      </c>
      <c r="I27" s="234">
        <f t="shared" si="1"/>
        <v>8</v>
      </c>
    </row>
    <row r="28" spans="1:9" ht="15" customHeight="1" thickBot="1">
      <c r="A28" s="367"/>
      <c r="B28" s="351"/>
      <c r="C28" s="145" t="s">
        <v>10</v>
      </c>
      <c r="D28" s="106"/>
      <c r="E28" s="41" t="s">
        <v>38</v>
      </c>
      <c r="F28" s="251">
        <v>220200</v>
      </c>
      <c r="G28" s="251">
        <v>41100</v>
      </c>
      <c r="H28" s="257">
        <v>40992</v>
      </c>
      <c r="I28" s="238">
        <f t="shared" si="1"/>
        <v>108</v>
      </c>
    </row>
    <row r="29" spans="1:9" ht="26.25" customHeight="1" thickBot="1">
      <c r="A29" s="365">
        <v>20</v>
      </c>
      <c r="B29" s="363" t="s">
        <v>150</v>
      </c>
      <c r="C29" s="66"/>
      <c r="D29" s="46" t="s">
        <v>191</v>
      </c>
      <c r="E29" s="47" t="s">
        <v>116</v>
      </c>
      <c r="F29" s="64">
        <f>F30+F31</f>
        <v>6901000</v>
      </c>
      <c r="G29" s="64">
        <f>G30+G31</f>
        <v>3916400</v>
      </c>
      <c r="H29" s="64">
        <f>H30+H31</f>
        <v>3810516.16</v>
      </c>
      <c r="I29" s="65">
        <f t="shared" si="1"/>
        <v>105883.83999999985</v>
      </c>
    </row>
    <row r="30" spans="1:9" ht="18" customHeight="1">
      <c r="A30" s="366"/>
      <c r="B30" s="369"/>
      <c r="C30" s="143" t="s">
        <v>31</v>
      </c>
      <c r="D30" s="39"/>
      <c r="E30" s="40"/>
      <c r="F30" s="63">
        <v>291600</v>
      </c>
      <c r="G30" s="63">
        <v>133600</v>
      </c>
      <c r="H30" s="63">
        <v>133481.18</v>
      </c>
      <c r="I30" s="255">
        <f>G30-H30</f>
        <v>118.82000000000698</v>
      </c>
    </row>
    <row r="31" spans="1:9" ht="18" customHeight="1" thickBot="1">
      <c r="A31" s="367"/>
      <c r="B31" s="370"/>
      <c r="C31" s="146" t="s">
        <v>11</v>
      </c>
      <c r="D31" s="26"/>
      <c r="E31" s="43"/>
      <c r="F31" s="258">
        <v>6609400</v>
      </c>
      <c r="G31" s="258">
        <v>3782800</v>
      </c>
      <c r="H31" s="264">
        <v>3677034.98</v>
      </c>
      <c r="I31" s="239">
        <f t="shared" si="1"/>
        <v>105765.02000000002</v>
      </c>
    </row>
    <row r="32" spans="1:9" ht="27" customHeight="1" thickBot="1">
      <c r="A32" s="128">
        <v>21</v>
      </c>
      <c r="B32" s="174" t="s">
        <v>45</v>
      </c>
      <c r="C32" s="137" t="s">
        <v>9</v>
      </c>
      <c r="D32" s="46" t="s">
        <v>140</v>
      </c>
      <c r="E32" s="47" t="s">
        <v>117</v>
      </c>
      <c r="F32" s="246">
        <v>54000</v>
      </c>
      <c r="G32" s="247">
        <v>7600</v>
      </c>
      <c r="H32" s="240">
        <v>6845.07</v>
      </c>
      <c r="I32" s="205">
        <f t="shared" si="1"/>
        <v>754.9300000000003</v>
      </c>
    </row>
    <row r="33" spans="1:9" ht="39" customHeight="1" thickBot="1">
      <c r="A33" s="128">
        <v>22</v>
      </c>
      <c r="B33" s="175" t="s">
        <v>47</v>
      </c>
      <c r="C33" s="147" t="s">
        <v>11</v>
      </c>
      <c r="D33" s="48" t="s">
        <v>33</v>
      </c>
      <c r="E33" s="109" t="s">
        <v>118</v>
      </c>
      <c r="F33" s="243">
        <v>1836000</v>
      </c>
      <c r="G33" s="243">
        <v>423000</v>
      </c>
      <c r="H33" s="264">
        <v>422862.18</v>
      </c>
      <c r="I33" s="245">
        <f t="shared" si="1"/>
        <v>137.82000000000698</v>
      </c>
    </row>
    <row r="34" spans="1:9" ht="39" customHeight="1" thickBot="1">
      <c r="A34" s="128">
        <v>23</v>
      </c>
      <c r="B34" s="176" t="s">
        <v>78</v>
      </c>
      <c r="C34" s="137" t="s">
        <v>11</v>
      </c>
      <c r="D34" s="88" t="s">
        <v>79</v>
      </c>
      <c r="E34" s="47" t="s">
        <v>99</v>
      </c>
      <c r="F34" s="240">
        <v>1241000</v>
      </c>
      <c r="G34" s="240">
        <v>208100</v>
      </c>
      <c r="H34" s="241">
        <v>194104.1</v>
      </c>
      <c r="I34" s="205">
        <f t="shared" si="1"/>
        <v>13995.899999999994</v>
      </c>
    </row>
    <row r="35" spans="1:9" ht="42" customHeight="1" thickBot="1">
      <c r="A35" s="128">
        <v>24</v>
      </c>
      <c r="B35" s="177" t="s">
        <v>74</v>
      </c>
      <c r="C35" s="147" t="s">
        <v>11</v>
      </c>
      <c r="D35" s="108" t="s">
        <v>35</v>
      </c>
      <c r="E35" s="109" t="s">
        <v>119</v>
      </c>
      <c r="F35" s="243">
        <v>1062000</v>
      </c>
      <c r="G35" s="243">
        <v>204600</v>
      </c>
      <c r="H35" s="260">
        <v>203602.73</v>
      </c>
      <c r="I35" s="245">
        <f t="shared" si="1"/>
        <v>997.2699999999895</v>
      </c>
    </row>
    <row r="36" spans="1:10" ht="27" customHeight="1" thickBot="1">
      <c r="A36" s="356">
        <v>25</v>
      </c>
      <c r="B36" s="178" t="s">
        <v>14</v>
      </c>
      <c r="C36" s="148" t="s">
        <v>11</v>
      </c>
      <c r="D36" s="46" t="s">
        <v>35</v>
      </c>
      <c r="E36" s="59" t="s">
        <v>120</v>
      </c>
      <c r="F36" s="67">
        <f>F37+F38</f>
        <v>3685000</v>
      </c>
      <c r="G36" s="67">
        <f>G37+G38</f>
        <v>662800</v>
      </c>
      <c r="H36" s="67">
        <f>H37+H38</f>
        <v>661389.22</v>
      </c>
      <c r="I36" s="65">
        <f t="shared" si="1"/>
        <v>1410.780000000028</v>
      </c>
      <c r="J36" s="17"/>
    </row>
    <row r="37" spans="1:9" ht="18" customHeight="1">
      <c r="A37" s="356"/>
      <c r="B37" s="179" t="s">
        <v>19</v>
      </c>
      <c r="C37" s="204"/>
      <c r="D37" s="39"/>
      <c r="E37" s="149" t="s">
        <v>22</v>
      </c>
      <c r="F37" s="261">
        <v>1625000</v>
      </c>
      <c r="G37" s="261">
        <v>330552</v>
      </c>
      <c r="H37" s="63">
        <v>330526.82</v>
      </c>
      <c r="I37" s="255">
        <f t="shared" si="1"/>
        <v>25.179999999993015</v>
      </c>
    </row>
    <row r="38" spans="1:9" ht="18" customHeight="1" thickBot="1">
      <c r="A38" s="356"/>
      <c r="B38" s="180" t="s">
        <v>20</v>
      </c>
      <c r="D38" s="106"/>
      <c r="E38" s="136" t="s">
        <v>21</v>
      </c>
      <c r="F38" s="262">
        <v>2060000</v>
      </c>
      <c r="G38" s="262">
        <v>332248</v>
      </c>
      <c r="H38" s="251">
        <v>330862.4</v>
      </c>
      <c r="I38" s="238">
        <f t="shared" si="1"/>
        <v>1385.5999999999767</v>
      </c>
    </row>
    <row r="39" spans="1:9" ht="18" customHeight="1" thickBot="1">
      <c r="A39" s="365">
        <v>26</v>
      </c>
      <c r="B39" s="363" t="s">
        <v>165</v>
      </c>
      <c r="C39" s="380"/>
      <c r="D39" s="225"/>
      <c r="E39" s="227"/>
      <c r="F39" s="67">
        <f>F40+F41+F42</f>
        <v>8191200</v>
      </c>
      <c r="G39" s="67">
        <f>G40+G41+G42</f>
        <v>0</v>
      </c>
      <c r="H39" s="67">
        <f>H40+H41+H42</f>
        <v>0</v>
      </c>
      <c r="I39" s="229">
        <f t="shared" si="1"/>
        <v>0</v>
      </c>
    </row>
    <row r="40" spans="1:9" ht="15.75" customHeight="1">
      <c r="A40" s="366"/>
      <c r="B40" s="369"/>
      <c r="C40" s="381"/>
      <c r="D40" s="228" t="s">
        <v>167</v>
      </c>
      <c r="E40" s="371" t="s">
        <v>168</v>
      </c>
      <c r="F40" s="230">
        <v>6456800</v>
      </c>
      <c r="G40" s="230"/>
      <c r="H40" s="231"/>
      <c r="I40" s="232">
        <f t="shared" si="1"/>
        <v>0</v>
      </c>
    </row>
    <row r="41" spans="1:9" ht="15.75" customHeight="1">
      <c r="A41" s="366"/>
      <c r="B41" s="369"/>
      <c r="C41" s="381"/>
      <c r="D41" s="228" t="s">
        <v>166</v>
      </c>
      <c r="E41" s="372"/>
      <c r="F41" s="233">
        <v>1660900</v>
      </c>
      <c r="G41" s="233"/>
      <c r="H41" s="18"/>
      <c r="I41" s="234">
        <f t="shared" si="1"/>
        <v>0</v>
      </c>
    </row>
    <row r="42" spans="1:9" ht="15.75" customHeight="1" thickBot="1">
      <c r="A42" s="367"/>
      <c r="B42" s="370"/>
      <c r="C42" s="382"/>
      <c r="D42" s="226" t="s">
        <v>162</v>
      </c>
      <c r="E42" s="373"/>
      <c r="F42" s="235">
        <v>73500</v>
      </c>
      <c r="G42" s="235"/>
      <c r="H42" s="236"/>
      <c r="I42" s="237">
        <f t="shared" si="1"/>
        <v>0</v>
      </c>
    </row>
    <row r="43" spans="1:9" ht="27.75" customHeight="1" thickBot="1">
      <c r="A43" s="365">
        <v>27</v>
      </c>
      <c r="B43" s="364" t="s">
        <v>177</v>
      </c>
      <c r="C43" s="150"/>
      <c r="D43" s="46" t="s">
        <v>146</v>
      </c>
      <c r="E43" s="47" t="s">
        <v>110</v>
      </c>
      <c r="F43" s="64">
        <f>F44+F46+F45+F47</f>
        <v>2237700</v>
      </c>
      <c r="G43" s="64">
        <f>G44+G46+G45+G47</f>
        <v>299500</v>
      </c>
      <c r="H43" s="64">
        <f>H44+H46+H45+H47</f>
        <v>299500</v>
      </c>
      <c r="I43" s="205">
        <f t="shared" si="1"/>
        <v>0</v>
      </c>
    </row>
    <row r="44" spans="1:9" ht="13.5" customHeight="1">
      <c r="A44" s="366"/>
      <c r="B44" s="353"/>
      <c r="C44" s="151" t="s">
        <v>30</v>
      </c>
      <c r="D44" s="39"/>
      <c r="E44" s="40"/>
      <c r="F44" s="63">
        <v>500000</v>
      </c>
      <c r="G44" s="63">
        <v>73500</v>
      </c>
      <c r="H44" s="263">
        <v>73500</v>
      </c>
      <c r="I44" s="255">
        <f t="shared" si="1"/>
        <v>0</v>
      </c>
    </row>
    <row r="45" spans="1:9" ht="13.5" customHeight="1">
      <c r="A45" s="366"/>
      <c r="B45" s="353"/>
      <c r="C45" s="151" t="s">
        <v>11</v>
      </c>
      <c r="D45" s="39"/>
      <c r="E45" s="40"/>
      <c r="F45" s="63">
        <v>1347700</v>
      </c>
      <c r="G45" s="63">
        <v>175000</v>
      </c>
      <c r="H45" s="263">
        <v>175000</v>
      </c>
      <c r="I45" s="255">
        <f t="shared" si="1"/>
        <v>0</v>
      </c>
    </row>
    <row r="46" spans="1:9" ht="13.5" customHeight="1">
      <c r="A46" s="366"/>
      <c r="B46" s="353"/>
      <c r="C46" s="152" t="s">
        <v>152</v>
      </c>
      <c r="D46" s="25"/>
      <c r="E46" s="11"/>
      <c r="F46" s="18">
        <v>24000</v>
      </c>
      <c r="G46" s="18">
        <v>3000</v>
      </c>
      <c r="H46" s="264">
        <v>3000</v>
      </c>
      <c r="I46" s="234">
        <f t="shared" si="1"/>
        <v>0</v>
      </c>
    </row>
    <row r="47" spans="1:9" ht="13.5" customHeight="1" thickBot="1">
      <c r="A47" s="368"/>
      <c r="B47" s="353"/>
      <c r="C47" s="153" t="s">
        <v>10</v>
      </c>
      <c r="D47" s="26"/>
      <c r="E47" s="43"/>
      <c r="F47" s="258">
        <v>366000</v>
      </c>
      <c r="G47" s="258">
        <v>48000</v>
      </c>
      <c r="H47" s="259">
        <v>48000</v>
      </c>
      <c r="I47" s="239">
        <f t="shared" si="1"/>
        <v>0</v>
      </c>
    </row>
    <row r="48" spans="1:9" ht="25.5" customHeight="1" thickBot="1">
      <c r="A48" s="130">
        <v>28</v>
      </c>
      <c r="B48" s="176" t="s">
        <v>72</v>
      </c>
      <c r="C48" s="137" t="s">
        <v>23</v>
      </c>
      <c r="D48" s="88" t="s">
        <v>73</v>
      </c>
      <c r="E48" s="47" t="s">
        <v>71</v>
      </c>
      <c r="F48" s="240">
        <v>1948000</v>
      </c>
      <c r="G48" s="240">
        <v>486900</v>
      </c>
      <c r="H48" s="240">
        <v>486900</v>
      </c>
      <c r="I48" s="239">
        <f t="shared" si="1"/>
        <v>0</v>
      </c>
    </row>
    <row r="49" spans="1:9" ht="29.25" customHeight="1" thickBot="1">
      <c r="A49" s="131">
        <v>29</v>
      </c>
      <c r="B49" s="181" t="s">
        <v>13</v>
      </c>
      <c r="C49" s="137" t="s">
        <v>11</v>
      </c>
      <c r="D49" s="46" t="s">
        <v>70</v>
      </c>
      <c r="E49" s="75" t="s">
        <v>137</v>
      </c>
      <c r="F49" s="240">
        <v>62138000</v>
      </c>
      <c r="G49" s="240">
        <v>12453000</v>
      </c>
      <c r="H49" s="264">
        <v>12387252.29</v>
      </c>
      <c r="I49" s="205">
        <f t="shared" si="1"/>
        <v>65747.7100000009</v>
      </c>
    </row>
    <row r="50" spans="1:9" ht="51.75" customHeight="1" thickBot="1">
      <c r="A50" s="128">
        <v>30</v>
      </c>
      <c r="B50" s="176" t="s">
        <v>151</v>
      </c>
      <c r="C50" s="137" t="s">
        <v>9</v>
      </c>
      <c r="D50" s="46" t="s">
        <v>69</v>
      </c>
      <c r="E50" s="47" t="s">
        <v>121</v>
      </c>
      <c r="F50" s="240">
        <v>400000</v>
      </c>
      <c r="G50" s="240">
        <v>60000</v>
      </c>
      <c r="H50" s="241">
        <v>60000</v>
      </c>
      <c r="I50" s="205">
        <f t="shared" si="1"/>
        <v>0</v>
      </c>
    </row>
    <row r="51" spans="1:9" ht="29.25" customHeight="1" thickBot="1">
      <c r="A51" s="356">
        <v>31</v>
      </c>
      <c r="B51" s="363" t="s">
        <v>87</v>
      </c>
      <c r="C51" s="66"/>
      <c r="D51" s="46" t="s">
        <v>141</v>
      </c>
      <c r="E51" s="47" t="s">
        <v>126</v>
      </c>
      <c r="F51" s="64">
        <f>F52+F53</f>
        <v>8500</v>
      </c>
      <c r="G51" s="64">
        <f>G52+G53</f>
        <v>1900</v>
      </c>
      <c r="H51" s="64">
        <f>H52+H53</f>
        <v>1900</v>
      </c>
      <c r="I51" s="65">
        <f t="shared" si="1"/>
        <v>0</v>
      </c>
    </row>
    <row r="52" spans="1:9" ht="15" customHeight="1">
      <c r="A52" s="356"/>
      <c r="B52" s="369"/>
      <c r="C52" s="161" t="s">
        <v>17</v>
      </c>
      <c r="D52" s="98"/>
      <c r="E52" s="40"/>
      <c r="F52" s="63">
        <v>4400</v>
      </c>
      <c r="G52" s="63">
        <v>900</v>
      </c>
      <c r="H52" s="63">
        <v>900</v>
      </c>
      <c r="I52" s="255">
        <f t="shared" si="1"/>
        <v>0</v>
      </c>
    </row>
    <row r="53" spans="1:9" ht="15" customHeight="1" thickBot="1">
      <c r="A53" s="356"/>
      <c r="B53" s="370"/>
      <c r="C53" s="154" t="s">
        <v>67</v>
      </c>
      <c r="D53" s="89"/>
      <c r="E53" s="90"/>
      <c r="F53" s="251">
        <v>4100</v>
      </c>
      <c r="G53" s="251">
        <v>1000</v>
      </c>
      <c r="H53" s="251">
        <v>1000</v>
      </c>
      <c r="I53" s="238">
        <f t="shared" si="1"/>
        <v>0</v>
      </c>
    </row>
    <row r="54" spans="1:9" ht="53.25" customHeight="1" thickBot="1">
      <c r="A54" s="128">
        <v>32</v>
      </c>
      <c r="B54" s="181" t="s">
        <v>18</v>
      </c>
      <c r="C54" s="137" t="s">
        <v>9</v>
      </c>
      <c r="D54" s="46" t="s">
        <v>142</v>
      </c>
      <c r="E54" s="47" t="s">
        <v>127</v>
      </c>
      <c r="F54" s="240">
        <v>70000</v>
      </c>
      <c r="G54" s="240">
        <v>49500</v>
      </c>
      <c r="H54" s="240">
        <v>47050.1</v>
      </c>
      <c r="I54" s="205">
        <f t="shared" si="1"/>
        <v>2449.9000000000015</v>
      </c>
    </row>
    <row r="55" spans="1:9" ht="29.25" customHeight="1" thickBot="1">
      <c r="A55" s="128">
        <v>33</v>
      </c>
      <c r="B55" s="181" t="s">
        <v>16</v>
      </c>
      <c r="C55" s="137" t="s">
        <v>9</v>
      </c>
      <c r="D55" s="46" t="s">
        <v>143</v>
      </c>
      <c r="E55" s="75" t="s">
        <v>124</v>
      </c>
      <c r="F55" s="240">
        <v>1584000</v>
      </c>
      <c r="G55" s="240">
        <v>250000</v>
      </c>
      <c r="H55" s="241">
        <v>250000</v>
      </c>
      <c r="I55" s="205">
        <f t="shared" si="1"/>
        <v>0</v>
      </c>
    </row>
    <row r="56" spans="1:9" ht="27.75" customHeight="1" thickBot="1">
      <c r="A56" s="128">
        <v>34</v>
      </c>
      <c r="B56" s="176" t="s">
        <v>75</v>
      </c>
      <c r="C56" s="137" t="s">
        <v>11</v>
      </c>
      <c r="D56" s="46" t="s">
        <v>145</v>
      </c>
      <c r="E56" s="47" t="s">
        <v>125</v>
      </c>
      <c r="F56" s="240">
        <v>316000</v>
      </c>
      <c r="G56" s="240">
        <v>46400</v>
      </c>
      <c r="H56" s="264">
        <v>46065.66</v>
      </c>
      <c r="I56" s="205">
        <f t="shared" si="1"/>
        <v>334.3399999999965</v>
      </c>
    </row>
    <row r="57" spans="1:9" ht="27.75" customHeight="1" thickBot="1">
      <c r="A57" s="128">
        <v>35</v>
      </c>
      <c r="B57" s="174" t="s">
        <v>46</v>
      </c>
      <c r="C57" s="137" t="s">
        <v>9</v>
      </c>
      <c r="D57" s="46" t="s">
        <v>191</v>
      </c>
      <c r="E57" s="47" t="s">
        <v>128</v>
      </c>
      <c r="F57" s="240">
        <v>3000</v>
      </c>
      <c r="G57" s="240"/>
      <c r="H57" s="240"/>
      <c r="I57" s="205">
        <f t="shared" si="1"/>
        <v>0</v>
      </c>
    </row>
    <row r="58" spans="1:9" ht="30" customHeight="1" thickBot="1">
      <c r="A58" s="128">
        <v>36</v>
      </c>
      <c r="B58" s="182" t="s">
        <v>50</v>
      </c>
      <c r="C58" s="137" t="s">
        <v>17</v>
      </c>
      <c r="D58" s="46" t="s">
        <v>140</v>
      </c>
      <c r="E58" s="47" t="s">
        <v>88</v>
      </c>
      <c r="F58" s="333">
        <v>254000</v>
      </c>
      <c r="G58" s="240"/>
      <c r="H58" s="240"/>
      <c r="I58" s="205"/>
    </row>
    <row r="59" spans="1:9" ht="40.5" customHeight="1" thickBot="1">
      <c r="A59" s="128">
        <v>37</v>
      </c>
      <c r="B59" s="182" t="s">
        <v>49</v>
      </c>
      <c r="C59" s="137" t="s">
        <v>11</v>
      </c>
      <c r="D59" s="46" t="s">
        <v>70</v>
      </c>
      <c r="E59" s="47" t="s">
        <v>138</v>
      </c>
      <c r="F59" s="240">
        <v>1408000</v>
      </c>
      <c r="G59" s="240">
        <v>202600</v>
      </c>
      <c r="H59" s="265">
        <v>195668.28</v>
      </c>
      <c r="I59" s="205">
        <f>G59-H59</f>
        <v>6931.720000000001</v>
      </c>
    </row>
    <row r="60" spans="1:9" ht="30" customHeight="1" thickBot="1">
      <c r="A60" s="356">
        <v>38</v>
      </c>
      <c r="B60" s="181" t="s">
        <v>40</v>
      </c>
      <c r="C60" s="155" t="s">
        <v>24</v>
      </c>
      <c r="D60" s="46" t="s">
        <v>146</v>
      </c>
      <c r="E60" s="47" t="s">
        <v>123</v>
      </c>
      <c r="F60" s="14">
        <f>F61+F62+F63+F64+F65+F66</f>
        <v>27820000</v>
      </c>
      <c r="G60" s="14">
        <f>G61+G62+G63+G64+G65+G66</f>
        <v>7400000</v>
      </c>
      <c r="H60" s="14">
        <f>H61+H62+H63+H64+H65+H66</f>
        <v>7220718.029999999</v>
      </c>
      <c r="I60" s="32">
        <f>I61+I62+I63+I64+I65+I66</f>
        <v>179281.96999999997</v>
      </c>
    </row>
    <row r="61" spans="1:9" ht="16.5" customHeight="1">
      <c r="A61" s="356"/>
      <c r="B61" s="179" t="s">
        <v>25</v>
      </c>
      <c r="C61" s="156">
        <v>902</v>
      </c>
      <c r="D61" s="62"/>
      <c r="E61" s="94"/>
      <c r="F61" s="266">
        <v>2700000</v>
      </c>
      <c r="G61" s="266">
        <v>675000</v>
      </c>
      <c r="H61" s="267">
        <v>675000</v>
      </c>
      <c r="I61" s="255">
        <f aca="true" t="shared" si="2" ref="I61:I80">G61-H61</f>
        <v>0</v>
      </c>
    </row>
    <row r="62" spans="1:9" ht="15" customHeight="1">
      <c r="A62" s="356"/>
      <c r="B62" s="183" t="s">
        <v>11</v>
      </c>
      <c r="C62" s="157">
        <v>903</v>
      </c>
      <c r="D62" s="69"/>
      <c r="E62" s="11"/>
      <c r="F62" s="84">
        <v>14440000</v>
      </c>
      <c r="G62" s="84">
        <v>4300000</v>
      </c>
      <c r="H62" s="274">
        <v>4120718.85</v>
      </c>
      <c r="I62" s="234">
        <f t="shared" si="2"/>
        <v>179281.1499999999</v>
      </c>
    </row>
    <row r="63" spans="1:9" ht="15" customHeight="1">
      <c r="A63" s="356"/>
      <c r="B63" s="183" t="s">
        <v>26</v>
      </c>
      <c r="C63" s="157">
        <v>912</v>
      </c>
      <c r="D63" s="25"/>
      <c r="E63" s="60"/>
      <c r="F63" s="84">
        <v>1360000</v>
      </c>
      <c r="G63" s="84">
        <v>260000</v>
      </c>
      <c r="H63" s="268">
        <v>260000</v>
      </c>
      <c r="I63" s="234">
        <f t="shared" si="2"/>
        <v>0</v>
      </c>
    </row>
    <row r="64" spans="1:9" ht="14.25" customHeight="1">
      <c r="A64" s="356"/>
      <c r="B64" s="183" t="s">
        <v>27</v>
      </c>
      <c r="C64" s="157">
        <v>935</v>
      </c>
      <c r="D64" s="30"/>
      <c r="E64" s="60"/>
      <c r="F64" s="84">
        <v>600000</v>
      </c>
      <c r="G64" s="84">
        <v>140000</v>
      </c>
      <c r="H64" s="268">
        <v>140000</v>
      </c>
      <c r="I64" s="234">
        <f t="shared" si="2"/>
        <v>0</v>
      </c>
    </row>
    <row r="65" spans="1:9" ht="16.5" customHeight="1">
      <c r="A65" s="356"/>
      <c r="B65" s="183" t="s">
        <v>28</v>
      </c>
      <c r="C65" s="157">
        <v>936</v>
      </c>
      <c r="D65" s="25"/>
      <c r="E65" s="11"/>
      <c r="F65" s="84">
        <v>7220000</v>
      </c>
      <c r="G65" s="84">
        <v>1650000</v>
      </c>
      <c r="H65" s="256">
        <v>1649999.2</v>
      </c>
      <c r="I65" s="234">
        <f t="shared" si="2"/>
        <v>0.8000000000465661</v>
      </c>
    </row>
    <row r="66" spans="1:9" ht="15" customHeight="1" thickBot="1">
      <c r="A66" s="356"/>
      <c r="B66" s="184" t="s">
        <v>29</v>
      </c>
      <c r="C66" s="158">
        <v>992</v>
      </c>
      <c r="D66" s="92"/>
      <c r="E66" s="93"/>
      <c r="F66" s="208">
        <v>1500000</v>
      </c>
      <c r="G66" s="208">
        <v>375000</v>
      </c>
      <c r="H66" s="208">
        <v>374999.98</v>
      </c>
      <c r="I66" s="239">
        <f t="shared" si="2"/>
        <v>0.02000000001862645</v>
      </c>
    </row>
    <row r="67" spans="1:9" ht="30.75" customHeight="1" thickBot="1">
      <c r="A67" s="128">
        <v>39</v>
      </c>
      <c r="B67" s="185" t="s">
        <v>66</v>
      </c>
      <c r="C67" s="159" t="s">
        <v>17</v>
      </c>
      <c r="D67" s="46" t="s">
        <v>195</v>
      </c>
      <c r="E67" s="47" t="s">
        <v>112</v>
      </c>
      <c r="F67" s="246">
        <v>298740</v>
      </c>
      <c r="G67" s="246"/>
      <c r="H67" s="246"/>
      <c r="I67" s="205">
        <f t="shared" si="2"/>
        <v>0</v>
      </c>
    </row>
    <row r="68" spans="1:9" ht="41.25" customHeight="1" thickBot="1">
      <c r="A68" s="128">
        <v>40</v>
      </c>
      <c r="B68" s="186" t="s">
        <v>94</v>
      </c>
      <c r="C68" s="137"/>
      <c r="D68" s="46" t="s">
        <v>197</v>
      </c>
      <c r="E68" s="47" t="s">
        <v>95</v>
      </c>
      <c r="F68" s="240">
        <v>2500000</v>
      </c>
      <c r="G68" s="240"/>
      <c r="H68" s="240"/>
      <c r="I68" s="205">
        <f t="shared" si="2"/>
        <v>0</v>
      </c>
    </row>
    <row r="69" spans="1:9" ht="30" customHeight="1" thickBot="1">
      <c r="A69" s="128">
        <v>41</v>
      </c>
      <c r="B69" s="186" t="s">
        <v>175</v>
      </c>
      <c r="C69" s="137" t="s">
        <v>9</v>
      </c>
      <c r="D69" s="46" t="s">
        <v>191</v>
      </c>
      <c r="E69" s="75" t="s">
        <v>89</v>
      </c>
      <c r="F69" s="240">
        <v>183000</v>
      </c>
      <c r="G69" s="240">
        <v>183000</v>
      </c>
      <c r="H69" s="240">
        <v>105370</v>
      </c>
      <c r="I69" s="205">
        <f t="shared" si="2"/>
        <v>77630</v>
      </c>
    </row>
    <row r="70" spans="1:9" ht="42.75" customHeight="1" thickBot="1">
      <c r="A70" s="128">
        <v>42</v>
      </c>
      <c r="B70" s="273" t="s">
        <v>174</v>
      </c>
      <c r="C70" s="142" t="s">
        <v>9</v>
      </c>
      <c r="D70" s="48" t="s">
        <v>191</v>
      </c>
      <c r="E70" s="135" t="s">
        <v>90</v>
      </c>
      <c r="F70" s="244">
        <v>684000</v>
      </c>
      <c r="G70" s="244">
        <v>12308</v>
      </c>
      <c r="H70" s="244">
        <v>12308</v>
      </c>
      <c r="I70" s="245">
        <f t="shared" si="2"/>
        <v>0</v>
      </c>
    </row>
    <row r="71" spans="1:9" ht="33" customHeight="1" thickBot="1">
      <c r="A71" s="128">
        <v>43</v>
      </c>
      <c r="B71" s="188" t="s">
        <v>43</v>
      </c>
      <c r="C71" s="294" t="s">
        <v>42</v>
      </c>
      <c r="D71" s="96" t="s">
        <v>146</v>
      </c>
      <c r="E71" s="45" t="s">
        <v>93</v>
      </c>
      <c r="F71" s="240">
        <v>14494000</v>
      </c>
      <c r="G71" s="240">
        <v>1087876</v>
      </c>
      <c r="H71" s="240">
        <v>1087876</v>
      </c>
      <c r="I71" s="205">
        <f t="shared" si="2"/>
        <v>0</v>
      </c>
    </row>
    <row r="72" spans="1:9" ht="15" customHeight="1" thickBot="1">
      <c r="A72" s="365">
        <v>44</v>
      </c>
      <c r="B72" s="363" t="s">
        <v>169</v>
      </c>
      <c r="C72" s="374" t="s">
        <v>17</v>
      </c>
      <c r="D72" s="276"/>
      <c r="E72" s="45"/>
      <c r="F72" s="64">
        <f>F73+F74+F75+F76</f>
        <v>1828000</v>
      </c>
      <c r="G72" s="64">
        <f>G73+G74+G75+G76</f>
        <v>0</v>
      </c>
      <c r="H72" s="64">
        <f>H73+H74+H75+H76</f>
        <v>0</v>
      </c>
      <c r="I72" s="65">
        <f t="shared" si="2"/>
        <v>0</v>
      </c>
    </row>
    <row r="73" spans="1:9" ht="15" customHeight="1">
      <c r="A73" s="366"/>
      <c r="B73" s="369"/>
      <c r="C73" s="375"/>
      <c r="D73" s="277" t="s">
        <v>167</v>
      </c>
      <c r="E73" s="377" t="s">
        <v>173</v>
      </c>
      <c r="F73" s="279">
        <v>78000</v>
      </c>
      <c r="G73" s="244"/>
      <c r="H73" s="244"/>
      <c r="I73" s="245">
        <f t="shared" si="2"/>
        <v>0</v>
      </c>
    </row>
    <row r="74" spans="1:9" ht="15" customHeight="1">
      <c r="A74" s="366"/>
      <c r="B74" s="369"/>
      <c r="C74" s="375"/>
      <c r="D74" s="278" t="s">
        <v>170</v>
      </c>
      <c r="E74" s="378"/>
      <c r="F74" s="280">
        <v>400000</v>
      </c>
      <c r="G74" s="18"/>
      <c r="H74" s="18"/>
      <c r="I74" s="234">
        <f t="shared" si="2"/>
        <v>0</v>
      </c>
    </row>
    <row r="75" spans="1:9" ht="15" customHeight="1">
      <c r="A75" s="366"/>
      <c r="B75" s="369"/>
      <c r="C75" s="375"/>
      <c r="D75" s="278" t="s">
        <v>171</v>
      </c>
      <c r="E75" s="378"/>
      <c r="F75" s="280">
        <v>350000</v>
      </c>
      <c r="G75" s="18"/>
      <c r="H75" s="18"/>
      <c r="I75" s="234">
        <f t="shared" si="2"/>
        <v>0</v>
      </c>
    </row>
    <row r="76" spans="1:9" ht="15" customHeight="1" thickBot="1">
      <c r="A76" s="367"/>
      <c r="B76" s="370"/>
      <c r="C76" s="376"/>
      <c r="D76" s="285" t="s">
        <v>172</v>
      </c>
      <c r="E76" s="379"/>
      <c r="F76" s="281">
        <v>1000000</v>
      </c>
      <c r="G76" s="236"/>
      <c r="H76" s="236"/>
      <c r="I76" s="237">
        <f t="shared" si="2"/>
        <v>0</v>
      </c>
    </row>
    <row r="77" spans="1:9" ht="28.5" customHeight="1" thickBot="1">
      <c r="A77" s="128">
        <v>45</v>
      </c>
      <c r="B77" s="283" t="s">
        <v>148</v>
      </c>
      <c r="C77" s="293" t="s">
        <v>11</v>
      </c>
      <c r="D77" s="289" t="s">
        <v>146</v>
      </c>
      <c r="E77" s="282" t="s">
        <v>106</v>
      </c>
      <c r="F77" s="215">
        <v>1185000</v>
      </c>
      <c r="G77" s="236">
        <v>56525</v>
      </c>
      <c r="H77" s="236">
        <v>56525</v>
      </c>
      <c r="I77" s="237">
        <f t="shared" si="2"/>
        <v>0</v>
      </c>
    </row>
    <row r="78" spans="1:9" ht="18.75" customHeight="1">
      <c r="A78" s="128">
        <v>46</v>
      </c>
      <c r="B78" s="190" t="s">
        <v>51</v>
      </c>
      <c r="C78" s="156" t="s">
        <v>32</v>
      </c>
      <c r="D78" s="39" t="s">
        <v>144</v>
      </c>
      <c r="E78" s="40"/>
      <c r="F78" s="266">
        <v>38752000</v>
      </c>
      <c r="G78" s="266">
        <v>9687999</v>
      </c>
      <c r="H78" s="266">
        <v>9687999</v>
      </c>
      <c r="I78" s="255">
        <f t="shared" si="2"/>
        <v>0</v>
      </c>
    </row>
    <row r="79" spans="1:9" ht="18.75" customHeight="1">
      <c r="A79" s="128">
        <v>47</v>
      </c>
      <c r="B79" s="191" t="s">
        <v>53</v>
      </c>
      <c r="C79" s="157" t="s">
        <v>32</v>
      </c>
      <c r="D79" s="25"/>
      <c r="E79" s="11"/>
      <c r="F79" s="84"/>
      <c r="G79" s="84"/>
      <c r="H79" s="84"/>
      <c r="I79" s="234">
        <f t="shared" si="2"/>
        <v>0</v>
      </c>
    </row>
    <row r="80" spans="1:9" ht="18.75" customHeight="1" thickBot="1">
      <c r="A80" s="129">
        <v>48</v>
      </c>
      <c r="B80" s="192" t="s">
        <v>52</v>
      </c>
      <c r="C80" s="158" t="s">
        <v>32</v>
      </c>
      <c r="D80" s="26"/>
      <c r="E80" s="43"/>
      <c r="F80" s="208"/>
      <c r="G80" s="208"/>
      <c r="H80" s="208"/>
      <c r="I80" s="239">
        <f t="shared" si="2"/>
        <v>0</v>
      </c>
    </row>
    <row r="81" spans="1:9" ht="18.75" customHeight="1" thickBot="1">
      <c r="A81" s="8"/>
      <c r="B81" s="181" t="s">
        <v>2</v>
      </c>
      <c r="C81" s="124"/>
      <c r="D81" s="99"/>
      <c r="E81" s="13"/>
      <c r="F81" s="14">
        <f>F80+F79+F78+F77+F72+F71+F70+F69+F68+F67+F60+F59+F58+F57+F56+F55+F54+F51+F50+F49+F48+F43+F39+F36+F35+F34+F33+F32+F29+F25+F24+F23+F22+F21+F20+F19+F18+F15+F12+F11+F10+F9+F8+F7+F6+F5+F4+F3</f>
        <v>190906080</v>
      </c>
      <c r="G81" s="14">
        <f>G80+G79+G78+G77+G72+G71+G70+G69+G68+G67+G60+G59+G58+G57+G56+G55+G54+G51+G50+G49+G48+G43+G39+G36+G35+G34+G33+G32+G29+G25+G24+G23+G22+G21+G20+G19+G18+G15+G12+G11+G10+G9+G8+G7+G6+G5+G4+G3</f>
        <v>37930208</v>
      </c>
      <c r="H81" s="14">
        <f>H80+H79+H78+H77+H72+H71+H70+H69+H68+H67+H60+H59+H58+H57+H56+H55+H54+H51+H50+H49+H48+H43+H39+H36+H35+H34+H33+H32+H29+H25+H24+H23+H22+H21+H20+H19+H18+H15+H12+H11+H10+H9+H8+H7+H6+H5+H4+H3</f>
        <v>37461682.510000005</v>
      </c>
      <c r="I81" s="14">
        <f>I80+I79+I78+I77+I72+I71+I70+I69+I68+I67+I60+I59+I58+I57+I56+I55+I54+I51+I50+I49+I48+I43+I39+I36+I35+I34+I33+I32+I29+I25+I24+I23+I22+I21+I20+I19+I18+I15+I12+I11+I10+I9+I8+I7+I6+I5+I4+I3</f>
        <v>468525.49000000075</v>
      </c>
    </row>
    <row r="82" spans="1:9" ht="14.25">
      <c r="A82" s="132"/>
      <c r="B82" s="193" t="s">
        <v>122</v>
      </c>
      <c r="C82" s="161"/>
      <c r="D82" s="98"/>
      <c r="E82" s="87"/>
      <c r="F82" s="91"/>
      <c r="G82" s="91"/>
      <c r="H82" s="91"/>
      <c r="I82" s="119"/>
    </row>
    <row r="83" spans="1:17" ht="26.25" customHeight="1" thickBot="1">
      <c r="A83" s="127"/>
      <c r="B83" s="209" t="s">
        <v>65</v>
      </c>
      <c r="C83" s="157"/>
      <c r="D83" s="25"/>
      <c r="E83" s="76" t="s">
        <v>153</v>
      </c>
      <c r="F83" s="269">
        <f>'[1]на 01.01.13'!$I$5</f>
        <v>239099.5</v>
      </c>
      <c r="G83" s="84">
        <v>239099.5</v>
      </c>
      <c r="H83" s="84">
        <v>106266.44</v>
      </c>
      <c r="I83" s="120">
        <f aca="true" t="shared" si="3" ref="I83:I88">G83-H83</f>
        <v>132833.06</v>
      </c>
      <c r="Q83" s="31">
        <f>F87+F77+F70+F69+F59+F57+F56+F55+F54+F52+F50+F49+F48+F36+F35+F34+F33+F32+F29+F25+F21+F20+F19+F24+F3+F53</f>
        <v>92384200</v>
      </c>
    </row>
    <row r="84" spans="1:9" ht="28.5" customHeight="1" thickBot="1">
      <c r="A84" s="127"/>
      <c r="B84" s="185" t="s">
        <v>66</v>
      </c>
      <c r="C84" s="157"/>
      <c r="D84" s="25"/>
      <c r="E84" s="76" t="s">
        <v>149</v>
      </c>
      <c r="F84" s="84">
        <f>'[1]на 01.01.13'!$I$76</f>
        <v>273549.5</v>
      </c>
      <c r="G84" s="84">
        <v>273549.5</v>
      </c>
      <c r="H84" s="84">
        <v>121577.56</v>
      </c>
      <c r="I84" s="120">
        <f t="shared" si="3"/>
        <v>151971.94</v>
      </c>
    </row>
    <row r="85" spans="1:9" ht="28.5" customHeight="1" thickBot="1">
      <c r="A85" s="133"/>
      <c r="B85" s="188" t="s">
        <v>43</v>
      </c>
      <c r="C85" s="158"/>
      <c r="D85" s="26"/>
      <c r="E85" s="207" t="s">
        <v>93</v>
      </c>
      <c r="F85" s="208">
        <v>1925885</v>
      </c>
      <c r="G85" s="208">
        <v>1925885</v>
      </c>
      <c r="H85" s="208"/>
      <c r="I85" s="120">
        <f t="shared" si="3"/>
        <v>1925885</v>
      </c>
    </row>
    <row r="86" spans="1:9" ht="28.5" customHeight="1" thickBot="1">
      <c r="A86" s="133"/>
      <c r="B86" s="216" t="s">
        <v>154</v>
      </c>
      <c r="C86" s="158"/>
      <c r="D86" s="26"/>
      <c r="E86" s="207" t="s">
        <v>158</v>
      </c>
      <c r="F86" s="208">
        <v>499599.63</v>
      </c>
      <c r="G86" s="208">
        <v>499599.63</v>
      </c>
      <c r="H86" s="208"/>
      <c r="I86" s="120">
        <f t="shared" si="3"/>
        <v>499599.63</v>
      </c>
    </row>
    <row r="87" spans="1:17" ht="39" customHeight="1" thickBot="1">
      <c r="A87" s="133"/>
      <c r="B87" s="178" t="s">
        <v>155</v>
      </c>
      <c r="C87" s="157"/>
      <c r="D87" s="25"/>
      <c r="E87" s="76" t="s">
        <v>114</v>
      </c>
      <c r="F87" s="84">
        <v>852000</v>
      </c>
      <c r="G87" s="84">
        <v>852000</v>
      </c>
      <c r="H87" s="84">
        <v>847740</v>
      </c>
      <c r="I87" s="120">
        <f t="shared" si="3"/>
        <v>4260</v>
      </c>
      <c r="Q87" s="31">
        <f>F87+F81-F78-F72-F71-F60-F43-F39-F24-F23-F22-F18-F15-F12-F11-F67-F58</f>
        <v>92565840</v>
      </c>
    </row>
    <row r="88" spans="1:9" ht="28.5" customHeight="1" thickBot="1">
      <c r="A88" s="211"/>
      <c r="B88" s="185" t="s">
        <v>156</v>
      </c>
      <c r="C88" s="212"/>
      <c r="D88" s="213"/>
      <c r="E88" s="214" t="s">
        <v>157</v>
      </c>
      <c r="F88" s="215">
        <v>165243</v>
      </c>
      <c r="G88" s="215">
        <v>165243</v>
      </c>
      <c r="H88" s="215"/>
      <c r="I88" s="120">
        <f t="shared" si="3"/>
        <v>165243</v>
      </c>
    </row>
    <row r="89" spans="1:9" ht="14.25" customHeight="1" thickBot="1">
      <c r="A89" s="8"/>
      <c r="B89" s="197" t="s">
        <v>15</v>
      </c>
      <c r="C89" s="124"/>
      <c r="D89" s="104"/>
      <c r="E89" s="13"/>
      <c r="F89" s="14">
        <f>F81+F84+F83+F85+F86+F87+F88</f>
        <v>194861456.63</v>
      </c>
      <c r="G89" s="14">
        <f>G81+G84+G83+G85+G86+G87+G88</f>
        <v>41885584.63</v>
      </c>
      <c r="H89" s="14">
        <f>H81+H84+H83+H85+H86+H87+H88</f>
        <v>38537266.510000005</v>
      </c>
      <c r="I89" s="14">
        <f>I81+I84+I83+I85+I86+I87+I88</f>
        <v>3348318.1200000006</v>
      </c>
    </row>
    <row r="90" spans="1:9" ht="16.5" customHeight="1">
      <c r="A90" s="132"/>
      <c r="B90" s="198" t="s">
        <v>12</v>
      </c>
      <c r="C90" s="125"/>
      <c r="D90" s="103"/>
      <c r="E90" s="102"/>
      <c r="F90" s="266"/>
      <c r="G90" s="266"/>
      <c r="H90" s="266"/>
      <c r="I90" s="270">
        <v>11388997.93</v>
      </c>
    </row>
    <row r="91" spans="1:9" ht="13.5" customHeight="1">
      <c r="A91" s="127"/>
      <c r="B91" s="199" t="s">
        <v>57</v>
      </c>
      <c r="C91" s="16"/>
      <c r="D91" s="85"/>
      <c r="E91" s="10"/>
      <c r="F91" s="84"/>
      <c r="G91" s="84"/>
      <c r="H91" s="84"/>
      <c r="I91" s="120">
        <f>I90-I94</f>
        <v>7416515.34</v>
      </c>
    </row>
    <row r="92" spans="1:9" ht="13.5" customHeight="1">
      <c r="A92" s="127"/>
      <c r="B92" s="199" t="s">
        <v>56</v>
      </c>
      <c r="C92" s="16"/>
      <c r="D92" s="85"/>
      <c r="E92" s="10"/>
      <c r="F92" s="84"/>
      <c r="G92" s="84"/>
      <c r="H92" s="84"/>
      <c r="I92" s="120">
        <f>I89-I95</f>
        <v>3335496.8100000005</v>
      </c>
    </row>
    <row r="93" spans="1:9" ht="13.5" customHeight="1">
      <c r="A93" s="127"/>
      <c r="B93" s="199" t="s">
        <v>54</v>
      </c>
      <c r="C93" s="16"/>
      <c r="D93" s="85"/>
      <c r="E93" s="10"/>
      <c r="F93" s="84"/>
      <c r="G93" s="84"/>
      <c r="H93" s="84"/>
      <c r="I93" s="120">
        <f>I4+I5+I6+I7+I8+I9+I10+I19+I20+I21+I22+I23+I34+I83</f>
        <v>146828.96</v>
      </c>
    </row>
    <row r="94" spans="1:9" ht="14.25" customHeight="1">
      <c r="A94" s="127"/>
      <c r="B94" s="200" t="s">
        <v>55</v>
      </c>
      <c r="C94" s="163"/>
      <c r="D94" s="83"/>
      <c r="E94" s="2"/>
      <c r="F94" s="84"/>
      <c r="G94" s="84"/>
      <c r="H94" s="84"/>
      <c r="I94" s="120">
        <v>3972482.59</v>
      </c>
    </row>
    <row r="95" spans="1:9" ht="14.25">
      <c r="A95" s="127"/>
      <c r="B95" s="199" t="s">
        <v>56</v>
      </c>
      <c r="C95" s="164"/>
      <c r="D95" s="72"/>
      <c r="E95" s="60"/>
      <c r="F95" s="271"/>
      <c r="G95" s="271"/>
      <c r="H95" s="271"/>
      <c r="I95" s="234">
        <f>I3+I53</f>
        <v>12821.309999999998</v>
      </c>
    </row>
    <row r="96" spans="1:9" ht="15" thickBot="1">
      <c r="A96" s="134"/>
      <c r="B96" s="201" t="s">
        <v>54</v>
      </c>
      <c r="C96" s="165"/>
      <c r="D96" s="73"/>
      <c r="E96" s="61"/>
      <c r="F96" s="272"/>
      <c r="G96" s="272"/>
      <c r="H96" s="272"/>
      <c r="I96" s="238">
        <f>I3</f>
        <v>12821.309999999998</v>
      </c>
    </row>
    <row r="97" ht="12.75">
      <c r="I97" s="295"/>
    </row>
    <row r="98" spans="3:9" ht="12.75">
      <c r="C98" s="17"/>
      <c r="D98" s="28"/>
      <c r="I98" s="286"/>
    </row>
    <row r="99" spans="3:14" ht="15.75" customHeight="1">
      <c r="C99" s="17"/>
      <c r="D99" s="28"/>
      <c r="G99" s="355"/>
      <c r="H99" s="355"/>
      <c r="I99" s="74"/>
      <c r="N99" s="71"/>
    </row>
    <row r="100" spans="3:4" ht="12.75">
      <c r="C100" s="17"/>
      <c r="D100" s="28"/>
    </row>
    <row r="103" ht="12.75">
      <c r="H103" s="31"/>
    </row>
  </sheetData>
  <mergeCells count="24">
    <mergeCell ref="A12:A14"/>
    <mergeCell ref="A15:A17"/>
    <mergeCell ref="A25:A28"/>
    <mergeCell ref="A29:A31"/>
    <mergeCell ref="B39:B42"/>
    <mergeCell ref="G99:H99"/>
    <mergeCell ref="A60:A66"/>
    <mergeCell ref="A72:A76"/>
    <mergeCell ref="E40:E42"/>
    <mergeCell ref="B72:B76"/>
    <mergeCell ref="C72:C76"/>
    <mergeCell ref="E73:E76"/>
    <mergeCell ref="C39:C42"/>
    <mergeCell ref="B43:B47"/>
    <mergeCell ref="A1:I1"/>
    <mergeCell ref="B51:B53"/>
    <mergeCell ref="A51:A53"/>
    <mergeCell ref="A36:A38"/>
    <mergeCell ref="B29:B31"/>
    <mergeCell ref="B25:B28"/>
    <mergeCell ref="B12:B14"/>
    <mergeCell ref="B15:B17"/>
    <mergeCell ref="A39:A42"/>
    <mergeCell ref="A43:A47"/>
  </mergeCells>
  <printOptions/>
  <pageMargins left="0.1968503937007874" right="0" top="0" bottom="0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8"/>
  <dimension ref="A1:N118"/>
  <sheetViews>
    <sheetView workbookViewId="0" topLeftCell="A1">
      <pane ySplit="2" topLeftCell="BM48" activePane="bottomLeft" state="frozen"/>
      <selection pane="topLeft" activeCell="A1" sqref="A1"/>
      <selection pane="bottomLeft" activeCell="H64" sqref="H64"/>
    </sheetView>
  </sheetViews>
  <sheetFormatPr defaultColWidth="9.00390625" defaultRowHeight="12.75"/>
  <cols>
    <col min="1" max="1" width="3.25390625" style="9" customWidth="1"/>
    <col min="2" max="2" width="64.375" style="7" customWidth="1"/>
    <col min="3" max="3" width="10.125" style="7" customWidth="1"/>
    <col min="4" max="4" width="17.875" style="27" customWidth="1"/>
    <col min="5" max="5" width="7.00390625" style="7" customWidth="1"/>
    <col min="6" max="6" width="12.00390625" style="7" customWidth="1"/>
    <col min="7" max="7" width="12.375" style="7" customWidth="1"/>
    <col min="8" max="8" width="11.375" style="7" customWidth="1"/>
    <col min="9" max="9" width="12.25390625" style="7" customWidth="1"/>
    <col min="10" max="10" width="7.875" style="7" customWidth="1"/>
    <col min="11" max="13" width="9.125" style="7" hidden="1" customWidth="1"/>
    <col min="14" max="14" width="6.00390625" style="7" hidden="1" customWidth="1"/>
    <col min="15" max="16" width="9.125" style="7" hidden="1" customWidth="1"/>
    <col min="17" max="17" width="11.75390625" style="7" bestFit="1" customWidth="1"/>
    <col min="18" max="16384" width="9.125" style="7" customWidth="1"/>
  </cols>
  <sheetData>
    <row r="1" spans="1:9" ht="16.5" thickBot="1">
      <c r="A1" s="357" t="s">
        <v>96</v>
      </c>
      <c r="B1" s="357"/>
      <c r="C1" s="357"/>
      <c r="D1" s="357"/>
      <c r="E1" s="357"/>
      <c r="F1" s="357"/>
      <c r="G1" s="357"/>
      <c r="H1" s="357"/>
      <c r="I1" s="357"/>
    </row>
    <row r="2" spans="1:9" ht="25.5" customHeight="1" thickBot="1">
      <c r="A2" s="126" t="s">
        <v>6</v>
      </c>
      <c r="B2" s="166" t="s">
        <v>3</v>
      </c>
      <c r="C2" s="123" t="s">
        <v>7</v>
      </c>
      <c r="D2" s="116" t="s">
        <v>34</v>
      </c>
      <c r="E2" s="115" t="s">
        <v>5</v>
      </c>
      <c r="F2" s="115" t="s">
        <v>0</v>
      </c>
      <c r="G2" s="115" t="s">
        <v>4</v>
      </c>
      <c r="H2" s="115" t="s">
        <v>1</v>
      </c>
      <c r="I2" s="117" t="s">
        <v>193</v>
      </c>
    </row>
    <row r="3" spans="1:10" ht="28.5" customHeight="1" thickBot="1">
      <c r="A3" s="127">
        <v>1</v>
      </c>
      <c r="B3" s="167" t="s">
        <v>44</v>
      </c>
      <c r="C3" s="141" t="s">
        <v>8</v>
      </c>
      <c r="D3" s="203" t="s">
        <v>77</v>
      </c>
      <c r="E3" s="59" t="s">
        <v>129</v>
      </c>
      <c r="F3" s="240">
        <v>570900</v>
      </c>
      <c r="G3" s="240">
        <v>285400</v>
      </c>
      <c r="H3" s="241">
        <v>180067.23</v>
      </c>
      <c r="I3" s="242">
        <f>G3-H3</f>
        <v>105332.76999999999</v>
      </c>
      <c r="J3" s="29"/>
    </row>
    <row r="4" spans="1:10" ht="28.5" customHeight="1" thickBot="1">
      <c r="A4" s="296"/>
      <c r="B4" s="384" t="s">
        <v>206</v>
      </c>
      <c r="C4" s="302"/>
      <c r="D4" s="300" t="s">
        <v>146</v>
      </c>
      <c r="E4" s="59" t="s">
        <v>205</v>
      </c>
      <c r="F4" s="64">
        <f>F5+F6+F7+F8+F9+F10+F11+F12+F13+F14</f>
        <v>5737904</v>
      </c>
      <c r="G4" s="64">
        <f>G5+G6+G7+G8+G9+G10+G11+G12+G13+G14</f>
        <v>1399435.5</v>
      </c>
      <c r="H4" s="64">
        <f>H5+H6+H7+H8+H9+H10+H11+H12+H13+H14</f>
        <v>0</v>
      </c>
      <c r="I4" s="249">
        <f aca="true" t="shared" si="0" ref="I4:I14">G4-H4</f>
        <v>1399435.5</v>
      </c>
      <c r="J4" s="29"/>
    </row>
    <row r="5" spans="1:10" ht="15.75" customHeight="1" thickBot="1">
      <c r="A5" s="296"/>
      <c r="B5" s="385"/>
      <c r="C5" s="301" t="s">
        <v>199</v>
      </c>
      <c r="D5" s="303"/>
      <c r="E5" s="304"/>
      <c r="F5" s="305">
        <v>329837</v>
      </c>
      <c r="G5" s="305">
        <v>98951.1</v>
      </c>
      <c r="H5" s="306"/>
      <c r="I5" s="307">
        <f t="shared" si="0"/>
        <v>98951.1</v>
      </c>
      <c r="J5" s="29"/>
    </row>
    <row r="6" spans="1:10" ht="15.75" customHeight="1">
      <c r="A6" s="296"/>
      <c r="B6" s="312"/>
      <c r="C6" s="299" t="s">
        <v>200</v>
      </c>
      <c r="D6" s="311"/>
      <c r="E6" s="76"/>
      <c r="F6" s="18">
        <v>551261</v>
      </c>
      <c r="G6" s="18">
        <v>165378.3</v>
      </c>
      <c r="H6" s="256"/>
      <c r="I6" s="313">
        <f t="shared" si="0"/>
        <v>165378.3</v>
      </c>
      <c r="J6" s="29"/>
    </row>
    <row r="7" spans="1:10" ht="15.75" customHeight="1">
      <c r="A7" s="296"/>
      <c r="B7" s="314"/>
      <c r="C7" s="299" t="s">
        <v>170</v>
      </c>
      <c r="D7" s="311"/>
      <c r="E7" s="76"/>
      <c r="F7" s="18">
        <v>880000</v>
      </c>
      <c r="G7" s="18">
        <v>25500</v>
      </c>
      <c r="H7" s="256"/>
      <c r="I7" s="313">
        <f t="shared" si="0"/>
        <v>25500</v>
      </c>
      <c r="J7" s="29"/>
    </row>
    <row r="8" spans="1:10" ht="15.75" customHeight="1">
      <c r="A8" s="296"/>
      <c r="B8" s="314"/>
      <c r="C8" s="299" t="s">
        <v>167</v>
      </c>
      <c r="D8" s="311"/>
      <c r="E8" s="76"/>
      <c r="F8" s="18">
        <v>111720</v>
      </c>
      <c r="G8" s="18">
        <v>33516</v>
      </c>
      <c r="H8" s="256"/>
      <c r="I8" s="313">
        <f t="shared" si="0"/>
        <v>33516</v>
      </c>
      <c r="J8" s="29"/>
    </row>
    <row r="9" spans="1:10" ht="15.75" customHeight="1">
      <c r="A9" s="296"/>
      <c r="B9" s="314"/>
      <c r="C9" s="299" t="s">
        <v>166</v>
      </c>
      <c r="D9" s="311"/>
      <c r="E9" s="76"/>
      <c r="F9" s="18">
        <v>965252</v>
      </c>
      <c r="G9" s="18">
        <v>289575.6</v>
      </c>
      <c r="H9" s="256"/>
      <c r="I9" s="313">
        <f t="shared" si="0"/>
        <v>289575.6</v>
      </c>
      <c r="J9" s="29"/>
    </row>
    <row r="10" spans="1:10" ht="15.75" customHeight="1">
      <c r="A10" s="296"/>
      <c r="B10" s="314"/>
      <c r="C10" s="299" t="s">
        <v>201</v>
      </c>
      <c r="D10" s="311"/>
      <c r="E10" s="76"/>
      <c r="F10" s="18">
        <v>278119</v>
      </c>
      <c r="G10" s="18">
        <v>0</v>
      </c>
      <c r="H10" s="256"/>
      <c r="I10" s="313">
        <f t="shared" si="0"/>
        <v>0</v>
      </c>
      <c r="J10" s="29"/>
    </row>
    <row r="11" spans="1:10" ht="15.75" customHeight="1">
      <c r="A11" s="296"/>
      <c r="B11" s="314"/>
      <c r="C11" s="299" t="s">
        <v>203</v>
      </c>
      <c r="D11" s="311"/>
      <c r="E11" s="76"/>
      <c r="F11" s="18">
        <v>873060</v>
      </c>
      <c r="G11" s="18">
        <v>261918</v>
      </c>
      <c r="H11" s="256"/>
      <c r="I11" s="313">
        <f t="shared" si="0"/>
        <v>261918</v>
      </c>
      <c r="J11" s="29"/>
    </row>
    <row r="12" spans="1:10" ht="15.75" customHeight="1">
      <c r="A12" s="296"/>
      <c r="B12" s="314"/>
      <c r="C12" s="299" t="s">
        <v>171</v>
      </c>
      <c r="D12" s="311"/>
      <c r="E12" s="76"/>
      <c r="F12" s="18">
        <v>364490</v>
      </c>
      <c r="G12" s="18">
        <v>109347</v>
      </c>
      <c r="H12" s="256"/>
      <c r="I12" s="313">
        <f t="shared" si="0"/>
        <v>109347</v>
      </c>
      <c r="J12" s="29"/>
    </row>
    <row r="13" spans="1:10" ht="15.75" customHeight="1">
      <c r="A13" s="296"/>
      <c r="B13" s="314"/>
      <c r="C13" s="299" t="s">
        <v>202</v>
      </c>
      <c r="D13" s="311"/>
      <c r="E13" s="76"/>
      <c r="F13" s="18">
        <v>585037</v>
      </c>
      <c r="G13" s="18">
        <v>175511.1</v>
      </c>
      <c r="H13" s="256"/>
      <c r="I13" s="313">
        <f t="shared" si="0"/>
        <v>175511.1</v>
      </c>
      <c r="J13" s="29"/>
    </row>
    <row r="14" spans="1:10" ht="15.75" customHeight="1" thickBot="1">
      <c r="A14" s="296"/>
      <c r="B14" s="297"/>
      <c r="C14" s="298" t="s">
        <v>204</v>
      </c>
      <c r="D14" s="308"/>
      <c r="E14" s="214"/>
      <c r="F14" s="236">
        <v>799128</v>
      </c>
      <c r="G14" s="236">
        <v>239738.4</v>
      </c>
      <c r="H14" s="309"/>
      <c r="I14" s="310">
        <f t="shared" si="0"/>
        <v>239738.4</v>
      </c>
      <c r="J14" s="29"/>
    </row>
    <row r="15" spans="1:10" ht="44.25" customHeight="1" thickBot="1">
      <c r="A15" s="127">
        <v>2</v>
      </c>
      <c r="B15" s="168" t="s">
        <v>65</v>
      </c>
      <c r="C15" s="137" t="s">
        <v>39</v>
      </c>
      <c r="D15" s="46" t="s">
        <v>195</v>
      </c>
      <c r="E15" s="59" t="s">
        <v>111</v>
      </c>
      <c r="F15" s="240">
        <v>551640</v>
      </c>
      <c r="G15" s="240"/>
      <c r="H15" s="241"/>
      <c r="I15" s="242"/>
      <c r="J15" s="23"/>
    </row>
    <row r="16" spans="1:9" ht="39.75" customHeight="1" thickBot="1">
      <c r="A16" s="128">
        <v>3</v>
      </c>
      <c r="B16" s="169" t="s">
        <v>80</v>
      </c>
      <c r="C16" s="142" t="s">
        <v>9</v>
      </c>
      <c r="D16" s="48" t="s">
        <v>179</v>
      </c>
      <c r="E16" s="49" t="s">
        <v>130</v>
      </c>
      <c r="F16" s="210">
        <v>237000</v>
      </c>
      <c r="G16" s="243">
        <v>91637</v>
      </c>
      <c r="H16" s="244">
        <v>91637</v>
      </c>
      <c r="I16" s="245">
        <f aca="true" t="shared" si="1" ref="I16:I38">G16-H16</f>
        <v>0</v>
      </c>
    </row>
    <row r="17" spans="1:9" ht="40.5" customHeight="1" thickBot="1">
      <c r="A17" s="128">
        <v>4</v>
      </c>
      <c r="B17" s="170" t="s">
        <v>81</v>
      </c>
      <c r="C17" s="137" t="s">
        <v>9</v>
      </c>
      <c r="D17" s="46" t="s">
        <v>180</v>
      </c>
      <c r="E17" s="47" t="s">
        <v>131</v>
      </c>
      <c r="F17" s="246">
        <v>425000</v>
      </c>
      <c r="G17" s="247">
        <v>425000</v>
      </c>
      <c r="H17" s="240">
        <v>425000</v>
      </c>
      <c r="I17" s="205">
        <f t="shared" si="1"/>
        <v>0</v>
      </c>
    </row>
    <row r="18" spans="1:9" ht="39.75" customHeight="1" thickBot="1">
      <c r="A18" s="128">
        <v>5</v>
      </c>
      <c r="B18" s="169" t="s">
        <v>82</v>
      </c>
      <c r="C18" s="142" t="s">
        <v>9</v>
      </c>
      <c r="D18" s="48" t="s">
        <v>181</v>
      </c>
      <c r="E18" s="49" t="s">
        <v>132</v>
      </c>
      <c r="F18" s="244">
        <v>237000</v>
      </c>
      <c r="G18" s="244">
        <v>4388</v>
      </c>
      <c r="H18" s="244">
        <v>4388</v>
      </c>
      <c r="I18" s="245">
        <f t="shared" si="1"/>
        <v>0</v>
      </c>
    </row>
    <row r="19" spans="1:9" ht="40.5" customHeight="1" thickBot="1">
      <c r="A19" s="128">
        <v>6</v>
      </c>
      <c r="B19" s="170" t="s">
        <v>83</v>
      </c>
      <c r="C19" s="137" t="s">
        <v>39</v>
      </c>
      <c r="D19" s="46" t="s">
        <v>182</v>
      </c>
      <c r="E19" s="47" t="s">
        <v>133</v>
      </c>
      <c r="F19" s="240">
        <v>182000</v>
      </c>
      <c r="G19" s="240">
        <v>182000</v>
      </c>
      <c r="H19" s="240">
        <v>182000</v>
      </c>
      <c r="I19" s="205">
        <f t="shared" si="1"/>
        <v>0</v>
      </c>
    </row>
    <row r="20" spans="1:9" ht="39.75" customHeight="1" thickBot="1">
      <c r="A20" s="128">
        <v>7</v>
      </c>
      <c r="B20" s="169" t="s">
        <v>84</v>
      </c>
      <c r="C20" s="142" t="s">
        <v>10</v>
      </c>
      <c r="D20" s="48" t="s">
        <v>183</v>
      </c>
      <c r="E20" s="49" t="s">
        <v>134</v>
      </c>
      <c r="F20" s="244">
        <v>243000</v>
      </c>
      <c r="G20" s="244"/>
      <c r="H20" s="244"/>
      <c r="I20" s="245">
        <f t="shared" si="1"/>
        <v>0</v>
      </c>
    </row>
    <row r="21" spans="1:9" ht="39.75" customHeight="1" thickBot="1">
      <c r="A21" s="128">
        <v>8</v>
      </c>
      <c r="B21" s="170" t="s">
        <v>85</v>
      </c>
      <c r="C21" s="137" t="s">
        <v>48</v>
      </c>
      <c r="D21" s="46" t="s">
        <v>184</v>
      </c>
      <c r="E21" s="319" t="s">
        <v>135</v>
      </c>
      <c r="F21" s="305">
        <v>906000</v>
      </c>
      <c r="G21" s="305">
        <v>129925</v>
      </c>
      <c r="H21" s="305">
        <v>129925</v>
      </c>
      <c r="I21" s="307">
        <f t="shared" si="1"/>
        <v>0</v>
      </c>
    </row>
    <row r="22" spans="1:9" ht="31.5" customHeight="1" thickBot="1">
      <c r="A22" s="321">
        <v>9</v>
      </c>
      <c r="B22" s="189" t="s">
        <v>186</v>
      </c>
      <c r="C22" s="318"/>
      <c r="D22" s="327" t="s">
        <v>209</v>
      </c>
      <c r="E22" s="320" t="s">
        <v>101</v>
      </c>
      <c r="F22" s="35">
        <f>F23+F24+F25</f>
        <v>17000</v>
      </c>
      <c r="G22" s="35">
        <f>G23+G24+G25</f>
        <v>0</v>
      </c>
      <c r="H22" s="35">
        <f>H23+H24+H25</f>
        <v>0</v>
      </c>
      <c r="I22" s="307">
        <f t="shared" si="1"/>
        <v>0</v>
      </c>
    </row>
    <row r="23" spans="1:9" ht="14.25" customHeight="1">
      <c r="A23" s="315"/>
      <c r="B23" s="322"/>
      <c r="C23" s="317" t="s">
        <v>23</v>
      </c>
      <c r="D23" s="94"/>
      <c r="E23" s="94"/>
      <c r="F23" s="63">
        <v>4500</v>
      </c>
      <c r="G23" s="63"/>
      <c r="H23" s="63"/>
      <c r="I23" s="307">
        <f t="shared" si="1"/>
        <v>0</v>
      </c>
    </row>
    <row r="24" spans="1:9" ht="14.25" customHeight="1">
      <c r="A24" s="315"/>
      <c r="B24" s="323"/>
      <c r="C24" s="2" t="s">
        <v>207</v>
      </c>
      <c r="D24" s="316"/>
      <c r="E24" s="11"/>
      <c r="F24" s="18">
        <v>4500</v>
      </c>
      <c r="G24" s="18"/>
      <c r="H24" s="18"/>
      <c r="I24" s="313">
        <f t="shared" si="1"/>
        <v>0</v>
      </c>
    </row>
    <row r="25" spans="1:9" ht="14.25" customHeight="1" thickBot="1">
      <c r="A25" s="315"/>
      <c r="B25" s="283"/>
      <c r="C25" s="324" t="s">
        <v>208</v>
      </c>
      <c r="D25" s="325"/>
      <c r="E25" s="326"/>
      <c r="F25" s="236">
        <v>8000</v>
      </c>
      <c r="G25" s="236"/>
      <c r="H25" s="236"/>
      <c r="I25" s="310">
        <f t="shared" si="1"/>
        <v>0</v>
      </c>
    </row>
    <row r="26" spans="1:9" ht="27.75" customHeight="1" thickBot="1">
      <c r="A26" s="365">
        <v>10</v>
      </c>
      <c r="B26" s="383" t="s">
        <v>187</v>
      </c>
      <c r="C26" s="137"/>
      <c r="D26" s="46" t="s">
        <v>146</v>
      </c>
      <c r="E26" s="47" t="s">
        <v>103</v>
      </c>
      <c r="F26" s="64">
        <f>F27+F28</f>
        <v>51500</v>
      </c>
      <c r="G26" s="64">
        <f>G27+G28</f>
        <v>19000</v>
      </c>
      <c r="H26" s="64">
        <f>H27+H28</f>
        <v>19000</v>
      </c>
      <c r="I26" s="249">
        <f t="shared" si="1"/>
        <v>0</v>
      </c>
    </row>
    <row r="27" spans="1:9" ht="16.5" customHeight="1">
      <c r="A27" s="366"/>
      <c r="B27" s="353"/>
      <c r="C27" s="138" t="s">
        <v>23</v>
      </c>
      <c r="D27" s="218" t="s">
        <v>160</v>
      </c>
      <c r="E27" s="40"/>
      <c r="F27" s="63">
        <v>13500</v>
      </c>
      <c r="G27" s="63"/>
      <c r="H27" s="63"/>
      <c r="I27" s="250">
        <f t="shared" si="1"/>
        <v>0</v>
      </c>
    </row>
    <row r="28" spans="1:9" ht="16.5" customHeight="1" thickBot="1">
      <c r="A28" s="367"/>
      <c r="B28" s="354"/>
      <c r="C28" s="139" t="s">
        <v>17</v>
      </c>
      <c r="D28" s="106"/>
      <c r="E28" s="90"/>
      <c r="F28" s="251">
        <v>38000</v>
      </c>
      <c r="G28" s="251">
        <v>19000</v>
      </c>
      <c r="H28" s="251">
        <v>19000</v>
      </c>
      <c r="I28" s="252">
        <f t="shared" si="1"/>
        <v>0</v>
      </c>
    </row>
    <row r="29" spans="1:9" ht="28.5" customHeight="1" thickBot="1">
      <c r="A29" s="365">
        <v>11</v>
      </c>
      <c r="B29" s="383" t="s">
        <v>188</v>
      </c>
      <c r="C29" s="137"/>
      <c r="D29" s="46" t="s">
        <v>146</v>
      </c>
      <c r="E29" s="47" t="s">
        <v>105</v>
      </c>
      <c r="F29" s="64">
        <f>F30+F31</f>
        <v>24000</v>
      </c>
      <c r="G29" s="64">
        <f>G30+G31</f>
        <v>0</v>
      </c>
      <c r="H29" s="64">
        <f>H30+H31</f>
        <v>0</v>
      </c>
      <c r="I29" s="249">
        <f t="shared" si="1"/>
        <v>0</v>
      </c>
    </row>
    <row r="30" spans="1:9" ht="19.5" customHeight="1">
      <c r="A30" s="366"/>
      <c r="B30" s="353"/>
      <c r="C30" s="219" t="s">
        <v>23</v>
      </c>
      <c r="D30" s="223" t="s">
        <v>164</v>
      </c>
      <c r="E30" s="220"/>
      <c r="F30" s="231">
        <v>20000</v>
      </c>
      <c r="G30" s="231"/>
      <c r="H30" s="231"/>
      <c r="I30" s="253">
        <f t="shared" si="1"/>
        <v>0</v>
      </c>
    </row>
    <row r="31" spans="1:9" ht="15" customHeight="1" thickBot="1">
      <c r="A31" s="368"/>
      <c r="B31" s="354"/>
      <c r="C31" s="221" t="s">
        <v>17</v>
      </c>
      <c r="D31" s="106"/>
      <c r="E31" s="90"/>
      <c r="F31" s="251">
        <v>4000</v>
      </c>
      <c r="G31" s="251"/>
      <c r="H31" s="251"/>
      <c r="I31" s="252">
        <f t="shared" si="1"/>
        <v>0</v>
      </c>
    </row>
    <row r="32" spans="1:9" ht="41.25" customHeight="1" thickBot="1">
      <c r="A32" s="206">
        <v>12</v>
      </c>
      <c r="B32" s="188" t="s">
        <v>163</v>
      </c>
      <c r="C32" s="292" t="s">
        <v>39</v>
      </c>
      <c r="D32" s="288" t="s">
        <v>189</v>
      </c>
      <c r="E32" s="49" t="s">
        <v>161</v>
      </c>
      <c r="F32" s="244">
        <v>13000</v>
      </c>
      <c r="G32" s="244">
        <v>13000</v>
      </c>
      <c r="H32" s="244"/>
      <c r="I32" s="252">
        <f t="shared" si="1"/>
        <v>13000</v>
      </c>
    </row>
    <row r="33" spans="1:9" ht="41.25" customHeight="1" thickBot="1">
      <c r="A33" s="130">
        <v>13</v>
      </c>
      <c r="B33" s="172" t="s">
        <v>62</v>
      </c>
      <c r="C33" s="66" t="s">
        <v>11</v>
      </c>
      <c r="D33" s="46" t="s">
        <v>190</v>
      </c>
      <c r="E33" s="47" t="s">
        <v>59</v>
      </c>
      <c r="F33" s="240">
        <v>168100</v>
      </c>
      <c r="G33" s="240">
        <v>122100</v>
      </c>
      <c r="H33" s="240">
        <v>122100</v>
      </c>
      <c r="I33" s="242">
        <f t="shared" si="1"/>
        <v>0</v>
      </c>
    </row>
    <row r="34" spans="1:9" ht="41.25" customHeight="1" thickBot="1">
      <c r="A34" s="79">
        <v>14</v>
      </c>
      <c r="B34" s="173" t="s">
        <v>63</v>
      </c>
      <c r="C34" s="291" t="s">
        <v>11</v>
      </c>
      <c r="D34" s="290" t="s">
        <v>190</v>
      </c>
      <c r="E34" s="49" t="s">
        <v>60</v>
      </c>
      <c r="F34" s="244">
        <v>420300</v>
      </c>
      <c r="G34" s="244">
        <v>280000</v>
      </c>
      <c r="H34" s="244">
        <v>280000</v>
      </c>
      <c r="I34" s="248">
        <f t="shared" si="1"/>
        <v>0</v>
      </c>
    </row>
    <row r="35" spans="1:9" ht="41.25" customHeight="1" thickBot="1">
      <c r="A35" s="130">
        <v>15</v>
      </c>
      <c r="B35" s="172" t="s">
        <v>61</v>
      </c>
      <c r="C35" s="142" t="s">
        <v>11</v>
      </c>
      <c r="D35" s="46" t="s">
        <v>190</v>
      </c>
      <c r="E35" s="47" t="s">
        <v>64</v>
      </c>
      <c r="F35" s="240">
        <v>50400</v>
      </c>
      <c r="G35" s="240">
        <v>30000</v>
      </c>
      <c r="H35" s="240">
        <v>30000</v>
      </c>
      <c r="I35" s="242">
        <f t="shared" si="1"/>
        <v>0</v>
      </c>
    </row>
    <row r="36" spans="1:9" ht="30.75" customHeight="1" thickBot="1">
      <c r="A36" s="79">
        <v>16</v>
      </c>
      <c r="B36" s="140" t="s">
        <v>98</v>
      </c>
      <c r="C36" s="291" t="s">
        <v>11</v>
      </c>
      <c r="D36" s="290" t="s">
        <v>190</v>
      </c>
      <c r="E36" s="49" t="s">
        <v>147</v>
      </c>
      <c r="F36" s="244">
        <v>7500</v>
      </c>
      <c r="G36" s="244"/>
      <c r="H36" s="244"/>
      <c r="I36" s="248">
        <f t="shared" si="1"/>
        <v>0</v>
      </c>
    </row>
    <row r="37" spans="1:9" ht="26.25" customHeight="1" thickBot="1">
      <c r="A37" s="130">
        <v>17</v>
      </c>
      <c r="B37" s="170" t="s">
        <v>107</v>
      </c>
      <c r="C37" s="137" t="s">
        <v>10</v>
      </c>
      <c r="D37" s="46" t="s">
        <v>198</v>
      </c>
      <c r="E37" s="47" t="s">
        <v>108</v>
      </c>
      <c r="F37" s="240">
        <v>102800</v>
      </c>
      <c r="G37" s="240"/>
      <c r="H37" s="240"/>
      <c r="I37" s="242">
        <f t="shared" si="1"/>
        <v>0</v>
      </c>
    </row>
    <row r="38" spans="1:9" ht="42.75" customHeight="1" thickBot="1">
      <c r="A38" s="131">
        <v>18</v>
      </c>
      <c r="B38" s="169" t="s">
        <v>113</v>
      </c>
      <c r="C38" s="142" t="s">
        <v>17</v>
      </c>
      <c r="D38" s="48" t="s">
        <v>192</v>
      </c>
      <c r="E38" s="49" t="s">
        <v>114</v>
      </c>
      <c r="F38" s="244">
        <v>2550000</v>
      </c>
      <c r="G38" s="244"/>
      <c r="H38" s="244"/>
      <c r="I38" s="248">
        <f t="shared" si="1"/>
        <v>0</v>
      </c>
    </row>
    <row r="39" spans="1:9" ht="27" customHeight="1" thickBot="1">
      <c r="A39" s="365">
        <v>19</v>
      </c>
      <c r="B39" s="363" t="s">
        <v>58</v>
      </c>
      <c r="C39" s="137"/>
      <c r="D39" s="46" t="s">
        <v>68</v>
      </c>
      <c r="E39" s="47" t="s">
        <v>115</v>
      </c>
      <c r="F39" s="64">
        <f>F40+F41+F42</f>
        <v>516000</v>
      </c>
      <c r="G39" s="64">
        <f>G40+G41+G42</f>
        <v>112500</v>
      </c>
      <c r="H39" s="64">
        <f>H40+H41+H42</f>
        <v>112240</v>
      </c>
      <c r="I39" s="65">
        <f>I40+I41+I42</f>
        <v>260</v>
      </c>
    </row>
    <row r="40" spans="1:9" ht="15" customHeight="1">
      <c r="A40" s="366"/>
      <c r="B40" s="350"/>
      <c r="C40" s="143" t="s">
        <v>30</v>
      </c>
      <c r="D40" s="39"/>
      <c r="E40" s="62" t="s">
        <v>36</v>
      </c>
      <c r="F40" s="63">
        <v>270600</v>
      </c>
      <c r="G40" s="63">
        <v>54200</v>
      </c>
      <c r="H40" s="254">
        <v>54168</v>
      </c>
      <c r="I40" s="255">
        <f aca="true" t="shared" si="2" ref="I40:I71">G40-H40</f>
        <v>32</v>
      </c>
    </row>
    <row r="41" spans="1:9" ht="15" customHeight="1">
      <c r="A41" s="366"/>
      <c r="B41" s="350"/>
      <c r="C41" s="144" t="s">
        <v>41</v>
      </c>
      <c r="D41" s="25"/>
      <c r="E41" s="30" t="s">
        <v>37</v>
      </c>
      <c r="F41" s="18">
        <v>25200</v>
      </c>
      <c r="G41" s="18">
        <v>5900</v>
      </c>
      <c r="H41" s="256">
        <v>5856</v>
      </c>
      <c r="I41" s="234">
        <f t="shared" si="2"/>
        <v>44</v>
      </c>
    </row>
    <row r="42" spans="1:9" ht="15" customHeight="1" thickBot="1">
      <c r="A42" s="367"/>
      <c r="B42" s="351"/>
      <c r="C42" s="145" t="s">
        <v>10</v>
      </c>
      <c r="D42" s="106"/>
      <c r="E42" s="41" t="s">
        <v>38</v>
      </c>
      <c r="F42" s="251">
        <v>220200</v>
      </c>
      <c r="G42" s="251">
        <v>52400</v>
      </c>
      <c r="H42" s="257">
        <v>52216</v>
      </c>
      <c r="I42" s="238">
        <f t="shared" si="2"/>
        <v>184</v>
      </c>
    </row>
    <row r="43" spans="1:9" ht="26.25" customHeight="1" thickBot="1">
      <c r="A43" s="365">
        <v>20</v>
      </c>
      <c r="B43" s="363" t="s">
        <v>150</v>
      </c>
      <c r="C43" s="66"/>
      <c r="D43" s="46" t="s">
        <v>191</v>
      </c>
      <c r="E43" s="47" t="s">
        <v>116</v>
      </c>
      <c r="F43" s="64">
        <f>F44+F45</f>
        <v>6901000</v>
      </c>
      <c r="G43" s="64">
        <f>G44+G45</f>
        <v>4258200</v>
      </c>
      <c r="H43" s="64">
        <f>H44+H45</f>
        <v>4179618.85</v>
      </c>
      <c r="I43" s="65">
        <f t="shared" si="2"/>
        <v>78581.1499999999</v>
      </c>
    </row>
    <row r="44" spans="1:9" ht="18" customHeight="1">
      <c r="A44" s="366"/>
      <c r="B44" s="369"/>
      <c r="C44" s="143" t="s">
        <v>31</v>
      </c>
      <c r="D44" s="39"/>
      <c r="E44" s="40"/>
      <c r="F44" s="63">
        <v>291600</v>
      </c>
      <c r="G44" s="63">
        <v>159600</v>
      </c>
      <c r="H44" s="63">
        <v>159337.67</v>
      </c>
      <c r="I44" s="255">
        <f t="shared" si="2"/>
        <v>262.3299999999872</v>
      </c>
    </row>
    <row r="45" spans="1:9" ht="18" customHeight="1" thickBot="1">
      <c r="A45" s="367"/>
      <c r="B45" s="370"/>
      <c r="C45" s="146" t="s">
        <v>11</v>
      </c>
      <c r="D45" s="26"/>
      <c r="E45" s="43"/>
      <c r="F45" s="258">
        <v>6609400</v>
      </c>
      <c r="G45" s="258">
        <v>4098600</v>
      </c>
      <c r="H45" s="264">
        <v>4020281.18</v>
      </c>
      <c r="I45" s="239">
        <f t="shared" si="2"/>
        <v>78318.81999999983</v>
      </c>
    </row>
    <row r="46" spans="1:9" ht="27" customHeight="1" thickBot="1">
      <c r="A46" s="128">
        <v>21</v>
      </c>
      <c r="B46" s="174" t="s">
        <v>45</v>
      </c>
      <c r="C46" s="137" t="s">
        <v>9</v>
      </c>
      <c r="D46" s="46" t="s">
        <v>140</v>
      </c>
      <c r="E46" s="47" t="s">
        <v>117</v>
      </c>
      <c r="F46" s="246">
        <v>54000</v>
      </c>
      <c r="G46" s="247">
        <v>9000</v>
      </c>
      <c r="H46" s="240">
        <v>8962.87</v>
      </c>
      <c r="I46" s="205">
        <f t="shared" si="2"/>
        <v>37.1299999999992</v>
      </c>
    </row>
    <row r="47" spans="1:9" ht="39" customHeight="1" thickBot="1">
      <c r="A47" s="128">
        <v>22</v>
      </c>
      <c r="B47" s="175" t="s">
        <v>47</v>
      </c>
      <c r="C47" s="147" t="s">
        <v>11</v>
      </c>
      <c r="D47" s="48" t="s">
        <v>33</v>
      </c>
      <c r="E47" s="109" t="s">
        <v>118</v>
      </c>
      <c r="F47" s="243">
        <v>1836000</v>
      </c>
      <c r="G47" s="243">
        <v>553000</v>
      </c>
      <c r="H47" s="264">
        <v>552957.31</v>
      </c>
      <c r="I47" s="245">
        <f t="shared" si="2"/>
        <v>42.68999999994412</v>
      </c>
    </row>
    <row r="48" spans="1:9" ht="39" customHeight="1" thickBot="1">
      <c r="A48" s="128">
        <v>23</v>
      </c>
      <c r="B48" s="176" t="s">
        <v>78</v>
      </c>
      <c r="C48" s="137" t="s">
        <v>11</v>
      </c>
      <c r="D48" s="328" t="s">
        <v>79</v>
      </c>
      <c r="E48" s="47" t="s">
        <v>99</v>
      </c>
      <c r="F48" s="240">
        <v>1100000</v>
      </c>
      <c r="G48" s="240">
        <v>296200</v>
      </c>
      <c r="H48" s="241">
        <v>291756.29</v>
      </c>
      <c r="I48" s="205">
        <f t="shared" si="2"/>
        <v>4443.710000000021</v>
      </c>
    </row>
    <row r="49" spans="1:9" ht="42" customHeight="1" thickBot="1">
      <c r="A49" s="128">
        <v>24</v>
      </c>
      <c r="B49" s="177" t="s">
        <v>74</v>
      </c>
      <c r="C49" s="147" t="s">
        <v>11</v>
      </c>
      <c r="D49" s="329" t="s">
        <v>35</v>
      </c>
      <c r="E49" s="109" t="s">
        <v>119</v>
      </c>
      <c r="F49" s="243">
        <v>1062000</v>
      </c>
      <c r="G49" s="243">
        <v>268100</v>
      </c>
      <c r="H49" s="260">
        <v>268074.22</v>
      </c>
      <c r="I49" s="245">
        <f t="shared" si="2"/>
        <v>25.78000000002794</v>
      </c>
    </row>
    <row r="50" spans="1:10" ht="27" customHeight="1" thickBot="1">
      <c r="A50" s="356">
        <v>25</v>
      </c>
      <c r="B50" s="178" t="s">
        <v>14</v>
      </c>
      <c r="C50" s="148" t="s">
        <v>11</v>
      </c>
      <c r="D50" s="46" t="s">
        <v>35</v>
      </c>
      <c r="E50" s="59" t="s">
        <v>120</v>
      </c>
      <c r="F50" s="67">
        <f>F51+F52</f>
        <v>3185000</v>
      </c>
      <c r="G50" s="67">
        <f>G51+G52</f>
        <v>881900</v>
      </c>
      <c r="H50" s="67">
        <f>H51+H52</f>
        <v>881563.91</v>
      </c>
      <c r="I50" s="65">
        <f t="shared" si="2"/>
        <v>336.0899999999674</v>
      </c>
      <c r="J50" s="17"/>
    </row>
    <row r="51" spans="1:9" ht="18" customHeight="1">
      <c r="A51" s="356"/>
      <c r="B51" s="179" t="s">
        <v>19</v>
      </c>
      <c r="C51" s="204"/>
      <c r="D51" s="39"/>
      <c r="E51" s="149" t="s">
        <v>22</v>
      </c>
      <c r="F51" s="261">
        <v>1475000</v>
      </c>
      <c r="G51" s="261">
        <v>428902</v>
      </c>
      <c r="H51" s="63">
        <v>428901.64</v>
      </c>
      <c r="I51" s="255">
        <f t="shared" si="2"/>
        <v>0.35999999998603016</v>
      </c>
    </row>
    <row r="52" spans="1:9" ht="18" customHeight="1" thickBot="1">
      <c r="A52" s="356"/>
      <c r="B52" s="180" t="s">
        <v>20</v>
      </c>
      <c r="D52" s="106"/>
      <c r="E52" s="136" t="s">
        <v>21</v>
      </c>
      <c r="F52" s="262">
        <v>1710000</v>
      </c>
      <c r="G52" s="262">
        <v>452998</v>
      </c>
      <c r="H52" s="251">
        <v>452662.27</v>
      </c>
      <c r="I52" s="238">
        <f t="shared" si="2"/>
        <v>335.7299999999814</v>
      </c>
    </row>
    <row r="53" spans="1:9" ht="18" customHeight="1" thickBot="1">
      <c r="A53" s="365">
        <v>26</v>
      </c>
      <c r="B53" s="363" t="s">
        <v>165</v>
      </c>
      <c r="C53" s="380"/>
      <c r="D53" s="225"/>
      <c r="E53" s="227"/>
      <c r="F53" s="67">
        <f>F54+F55+F56</f>
        <v>8191200</v>
      </c>
      <c r="G53" s="67">
        <f>G54+G55+G56</f>
        <v>950634.91</v>
      </c>
      <c r="H53" s="67">
        <f>H54+H55+H56</f>
        <v>0</v>
      </c>
      <c r="I53" s="229">
        <f t="shared" si="2"/>
        <v>950634.91</v>
      </c>
    </row>
    <row r="54" spans="1:9" ht="15.75" customHeight="1">
      <c r="A54" s="366"/>
      <c r="B54" s="369"/>
      <c r="C54" s="381"/>
      <c r="D54" s="228" t="s">
        <v>167</v>
      </c>
      <c r="E54" s="371" t="s">
        <v>168</v>
      </c>
      <c r="F54" s="230">
        <v>6456800</v>
      </c>
      <c r="G54" s="230">
        <v>950634.91</v>
      </c>
      <c r="H54" s="231"/>
      <c r="I54" s="232">
        <f t="shared" si="2"/>
        <v>950634.91</v>
      </c>
    </row>
    <row r="55" spans="1:9" ht="15.75" customHeight="1">
      <c r="A55" s="366"/>
      <c r="B55" s="369"/>
      <c r="C55" s="381"/>
      <c r="D55" s="228" t="s">
        <v>166</v>
      </c>
      <c r="E55" s="372"/>
      <c r="F55" s="233">
        <v>1660900</v>
      </c>
      <c r="G55" s="233"/>
      <c r="H55" s="18"/>
      <c r="I55" s="234">
        <f t="shared" si="2"/>
        <v>0</v>
      </c>
    </row>
    <row r="56" spans="1:9" ht="15.75" customHeight="1" thickBot="1">
      <c r="A56" s="367"/>
      <c r="B56" s="370"/>
      <c r="C56" s="382"/>
      <c r="D56" s="226" t="s">
        <v>162</v>
      </c>
      <c r="E56" s="373"/>
      <c r="F56" s="235">
        <v>73500</v>
      </c>
      <c r="G56" s="235"/>
      <c r="H56" s="236"/>
      <c r="I56" s="237">
        <f t="shared" si="2"/>
        <v>0</v>
      </c>
    </row>
    <row r="57" spans="1:9" ht="27.75" customHeight="1" thickBot="1">
      <c r="A57" s="365">
        <v>27</v>
      </c>
      <c r="B57" s="364" t="s">
        <v>177</v>
      </c>
      <c r="C57" s="150"/>
      <c r="D57" s="46" t="s">
        <v>146</v>
      </c>
      <c r="E57" s="47" t="s">
        <v>110</v>
      </c>
      <c r="F57" s="64">
        <f>F58+F60+F59+F61</f>
        <v>2237700</v>
      </c>
      <c r="G57" s="64">
        <f>G58+G60+G59+G61</f>
        <v>604000</v>
      </c>
      <c r="H57" s="64">
        <f>H58+H60+H59+H61</f>
        <v>602994.9500000001</v>
      </c>
      <c r="I57" s="205">
        <f t="shared" si="2"/>
        <v>1005.0499999999302</v>
      </c>
    </row>
    <row r="58" spans="1:9" ht="13.5" customHeight="1">
      <c r="A58" s="366"/>
      <c r="B58" s="353"/>
      <c r="C58" s="151" t="s">
        <v>30</v>
      </c>
      <c r="D58" s="39"/>
      <c r="E58" s="40"/>
      <c r="F58" s="63">
        <v>500000</v>
      </c>
      <c r="G58" s="63">
        <v>106500</v>
      </c>
      <c r="H58" s="263">
        <v>106500</v>
      </c>
      <c r="I58" s="255">
        <f t="shared" si="2"/>
        <v>0</v>
      </c>
    </row>
    <row r="59" spans="1:9" ht="13.5" customHeight="1">
      <c r="A59" s="366"/>
      <c r="B59" s="353"/>
      <c r="C59" s="151" t="s">
        <v>11</v>
      </c>
      <c r="D59" s="39"/>
      <c r="E59" s="40"/>
      <c r="F59" s="63">
        <v>1347700</v>
      </c>
      <c r="G59" s="63">
        <v>420000</v>
      </c>
      <c r="H59" s="263">
        <v>419366.15</v>
      </c>
      <c r="I59" s="255">
        <f t="shared" si="2"/>
        <v>633.8499999999767</v>
      </c>
    </row>
    <row r="60" spans="1:9" ht="13.5" customHeight="1">
      <c r="A60" s="366"/>
      <c r="B60" s="353"/>
      <c r="C60" s="152" t="s">
        <v>152</v>
      </c>
      <c r="D60" s="25"/>
      <c r="E60" s="11"/>
      <c r="F60" s="18">
        <v>24000</v>
      </c>
      <c r="G60" s="18">
        <v>4500</v>
      </c>
      <c r="H60" s="264">
        <v>4500</v>
      </c>
      <c r="I60" s="234">
        <f t="shared" si="2"/>
        <v>0</v>
      </c>
    </row>
    <row r="61" spans="1:9" ht="13.5" customHeight="1" thickBot="1">
      <c r="A61" s="368"/>
      <c r="B61" s="353"/>
      <c r="C61" s="153" t="s">
        <v>10</v>
      </c>
      <c r="D61" s="26"/>
      <c r="E61" s="43"/>
      <c r="F61" s="258">
        <v>366000</v>
      </c>
      <c r="G61" s="258">
        <v>73000</v>
      </c>
      <c r="H61" s="259">
        <v>72628.8</v>
      </c>
      <c r="I61" s="239">
        <f t="shared" si="2"/>
        <v>371.1999999999971</v>
      </c>
    </row>
    <row r="62" spans="1:9" ht="25.5" customHeight="1" thickBot="1">
      <c r="A62" s="130">
        <v>28</v>
      </c>
      <c r="B62" s="176" t="s">
        <v>72</v>
      </c>
      <c r="C62" s="137" t="s">
        <v>23</v>
      </c>
      <c r="D62" s="328" t="s">
        <v>73</v>
      </c>
      <c r="E62" s="47" t="s">
        <v>71</v>
      </c>
      <c r="F62" s="240">
        <v>1948000</v>
      </c>
      <c r="G62" s="240">
        <v>649200</v>
      </c>
      <c r="H62" s="240">
        <v>649200</v>
      </c>
      <c r="I62" s="239">
        <f t="shared" si="2"/>
        <v>0</v>
      </c>
    </row>
    <row r="63" spans="1:9" ht="29.25" customHeight="1" thickBot="1">
      <c r="A63" s="131">
        <v>29</v>
      </c>
      <c r="B63" s="181" t="s">
        <v>13</v>
      </c>
      <c r="C63" s="137" t="s">
        <v>11</v>
      </c>
      <c r="D63" s="46" t="s">
        <v>70</v>
      </c>
      <c r="E63" s="75" t="s">
        <v>137</v>
      </c>
      <c r="F63" s="240">
        <v>67862000</v>
      </c>
      <c r="G63" s="240">
        <v>22507900</v>
      </c>
      <c r="H63" s="264">
        <v>22341077.67</v>
      </c>
      <c r="I63" s="205">
        <f t="shared" si="2"/>
        <v>166822.3299999982</v>
      </c>
    </row>
    <row r="64" spans="1:9" ht="51.75" customHeight="1" thickBot="1">
      <c r="A64" s="128">
        <v>30</v>
      </c>
      <c r="B64" s="176" t="s">
        <v>151</v>
      </c>
      <c r="C64" s="137" t="s">
        <v>9</v>
      </c>
      <c r="D64" s="46" t="s">
        <v>69</v>
      </c>
      <c r="E64" s="47" t="s">
        <v>121</v>
      </c>
      <c r="F64" s="240">
        <v>400000</v>
      </c>
      <c r="G64" s="240">
        <v>91000</v>
      </c>
      <c r="H64" s="241">
        <v>91000</v>
      </c>
      <c r="I64" s="205">
        <f t="shared" si="2"/>
        <v>0</v>
      </c>
    </row>
    <row r="65" spans="1:9" ht="29.25" customHeight="1" thickBot="1">
      <c r="A65" s="356">
        <v>31</v>
      </c>
      <c r="B65" s="363" t="s">
        <v>87</v>
      </c>
      <c r="C65" s="66"/>
      <c r="D65" s="46" t="s">
        <v>141</v>
      </c>
      <c r="E65" s="47" t="s">
        <v>126</v>
      </c>
      <c r="F65" s="64">
        <f>F66+F67</f>
        <v>8500</v>
      </c>
      <c r="G65" s="64">
        <f>G66+G67</f>
        <v>2900</v>
      </c>
      <c r="H65" s="64">
        <f>H66+H67</f>
        <v>1900</v>
      </c>
      <c r="I65" s="65">
        <f t="shared" si="2"/>
        <v>1000</v>
      </c>
    </row>
    <row r="66" spans="1:9" ht="15" customHeight="1">
      <c r="A66" s="356"/>
      <c r="B66" s="369"/>
      <c r="C66" s="161" t="s">
        <v>17</v>
      </c>
      <c r="D66" s="98"/>
      <c r="E66" s="40"/>
      <c r="F66" s="63">
        <v>4400</v>
      </c>
      <c r="G66" s="63">
        <v>900</v>
      </c>
      <c r="H66" s="63">
        <v>900</v>
      </c>
      <c r="I66" s="255">
        <f t="shared" si="2"/>
        <v>0</v>
      </c>
    </row>
    <row r="67" spans="1:9" ht="15" customHeight="1" thickBot="1">
      <c r="A67" s="356"/>
      <c r="B67" s="370"/>
      <c r="C67" s="154" t="s">
        <v>67</v>
      </c>
      <c r="D67" s="89"/>
      <c r="E67" s="90"/>
      <c r="F67" s="251">
        <v>4100</v>
      </c>
      <c r="G67" s="251">
        <v>2000</v>
      </c>
      <c r="H67" s="251">
        <v>1000</v>
      </c>
      <c r="I67" s="238">
        <f t="shared" si="2"/>
        <v>1000</v>
      </c>
    </row>
    <row r="68" spans="1:9" ht="53.25" customHeight="1" thickBot="1">
      <c r="A68" s="128">
        <v>32</v>
      </c>
      <c r="B68" s="181" t="s">
        <v>18</v>
      </c>
      <c r="C68" s="137" t="s">
        <v>9</v>
      </c>
      <c r="D68" s="46" t="s">
        <v>142</v>
      </c>
      <c r="E68" s="47" t="s">
        <v>127</v>
      </c>
      <c r="F68" s="240">
        <v>70000</v>
      </c>
      <c r="G68" s="240">
        <v>52500</v>
      </c>
      <c r="H68" s="240">
        <v>49892.8</v>
      </c>
      <c r="I68" s="205">
        <f t="shared" si="2"/>
        <v>2607.199999999997</v>
      </c>
    </row>
    <row r="69" spans="1:9" ht="29.25" customHeight="1" thickBot="1">
      <c r="A69" s="128">
        <v>33</v>
      </c>
      <c r="B69" s="181" t="s">
        <v>16</v>
      </c>
      <c r="C69" s="137" t="s">
        <v>9</v>
      </c>
      <c r="D69" s="46" t="s">
        <v>143</v>
      </c>
      <c r="E69" s="75" t="s">
        <v>124</v>
      </c>
      <c r="F69" s="240">
        <v>1584000</v>
      </c>
      <c r="G69" s="240">
        <v>445000</v>
      </c>
      <c r="H69" s="241">
        <v>399513.18</v>
      </c>
      <c r="I69" s="205">
        <f t="shared" si="2"/>
        <v>45486.82000000001</v>
      </c>
    </row>
    <row r="70" spans="1:9" ht="27.75" customHeight="1" thickBot="1">
      <c r="A70" s="128">
        <v>34</v>
      </c>
      <c r="B70" s="176" t="s">
        <v>75</v>
      </c>
      <c r="C70" s="137" t="s">
        <v>11</v>
      </c>
      <c r="D70" s="46" t="s">
        <v>145</v>
      </c>
      <c r="E70" s="47" t="s">
        <v>125</v>
      </c>
      <c r="F70" s="240">
        <v>316000</v>
      </c>
      <c r="G70" s="240">
        <v>65400</v>
      </c>
      <c r="H70" s="264">
        <v>65300.91</v>
      </c>
      <c r="I70" s="205">
        <f t="shared" si="2"/>
        <v>99.08999999999651</v>
      </c>
    </row>
    <row r="71" spans="1:9" ht="27.75" customHeight="1" thickBot="1">
      <c r="A71" s="128">
        <v>35</v>
      </c>
      <c r="B71" s="174" t="s">
        <v>46</v>
      </c>
      <c r="C71" s="137" t="s">
        <v>9</v>
      </c>
      <c r="D71" s="46" t="s">
        <v>191</v>
      </c>
      <c r="E71" s="47" t="s">
        <v>128</v>
      </c>
      <c r="F71" s="240">
        <v>3000</v>
      </c>
      <c r="G71" s="240"/>
      <c r="H71" s="240"/>
      <c r="I71" s="205">
        <f t="shared" si="2"/>
        <v>0</v>
      </c>
    </row>
    <row r="72" spans="1:9" ht="30" customHeight="1" thickBot="1">
      <c r="A72" s="128">
        <v>36</v>
      </c>
      <c r="B72" s="182" t="s">
        <v>50</v>
      </c>
      <c r="C72" s="137" t="s">
        <v>17</v>
      </c>
      <c r="D72" s="46" t="s">
        <v>140</v>
      </c>
      <c r="E72" s="47" t="s">
        <v>88</v>
      </c>
      <c r="F72" s="240">
        <v>254000</v>
      </c>
      <c r="G72" s="240"/>
      <c r="H72" s="240"/>
      <c r="I72" s="205"/>
    </row>
    <row r="73" spans="1:9" ht="40.5" customHeight="1" thickBot="1">
      <c r="A73" s="128">
        <v>37</v>
      </c>
      <c r="B73" s="182" t="s">
        <v>49</v>
      </c>
      <c r="C73" s="137" t="s">
        <v>11</v>
      </c>
      <c r="D73" s="46" t="s">
        <v>70</v>
      </c>
      <c r="E73" s="47" t="s">
        <v>138</v>
      </c>
      <c r="F73" s="240">
        <v>1408000</v>
      </c>
      <c r="G73" s="240">
        <v>440200</v>
      </c>
      <c r="H73" s="265">
        <v>417088.56</v>
      </c>
      <c r="I73" s="205">
        <f>G73-H73</f>
        <v>23111.440000000002</v>
      </c>
    </row>
    <row r="74" spans="1:9" ht="30" customHeight="1" thickBot="1">
      <c r="A74" s="356">
        <v>38</v>
      </c>
      <c r="B74" s="181" t="s">
        <v>40</v>
      </c>
      <c r="C74" s="155" t="s">
        <v>24</v>
      </c>
      <c r="D74" s="46" t="s">
        <v>146</v>
      </c>
      <c r="E74" s="47" t="s">
        <v>123</v>
      </c>
      <c r="F74" s="14">
        <f>F75+F76+F77+F78+F79+F80</f>
        <v>27820000</v>
      </c>
      <c r="G74" s="14">
        <f>G75+G76+G77+G78+G79+G80</f>
        <v>10096800</v>
      </c>
      <c r="H74" s="14">
        <f>H75+H76+H77+H78+H79+H80</f>
        <v>10050624.129999999</v>
      </c>
      <c r="I74" s="32">
        <f>I75+I76+I77+I78+I79+I80</f>
        <v>46175.87000000058</v>
      </c>
    </row>
    <row r="75" spans="1:9" ht="16.5" customHeight="1">
      <c r="A75" s="356"/>
      <c r="B75" s="179" t="s">
        <v>25</v>
      </c>
      <c r="C75" s="156">
        <v>902</v>
      </c>
      <c r="D75" s="62"/>
      <c r="E75" s="94"/>
      <c r="F75" s="266">
        <v>2700000</v>
      </c>
      <c r="G75" s="266">
        <v>900000</v>
      </c>
      <c r="H75" s="267">
        <v>900000</v>
      </c>
      <c r="I75" s="255">
        <f aca="true" t="shared" si="3" ref="I75:I95">G75-H75</f>
        <v>0</v>
      </c>
    </row>
    <row r="76" spans="1:9" ht="15" customHeight="1">
      <c r="A76" s="356"/>
      <c r="B76" s="183" t="s">
        <v>11</v>
      </c>
      <c r="C76" s="157">
        <v>903</v>
      </c>
      <c r="D76" s="69"/>
      <c r="E76" s="11"/>
      <c r="F76" s="84">
        <v>14440000</v>
      </c>
      <c r="G76" s="84">
        <v>5949800</v>
      </c>
      <c r="H76" s="274">
        <v>5903624.85</v>
      </c>
      <c r="I76" s="234">
        <f t="shared" si="3"/>
        <v>46175.15000000037</v>
      </c>
    </row>
    <row r="77" spans="1:9" ht="15" customHeight="1">
      <c r="A77" s="356"/>
      <c r="B77" s="183" t="s">
        <v>26</v>
      </c>
      <c r="C77" s="157">
        <v>912</v>
      </c>
      <c r="D77" s="25"/>
      <c r="E77" s="60"/>
      <c r="F77" s="84">
        <v>1360000</v>
      </c>
      <c r="G77" s="84">
        <v>360000</v>
      </c>
      <c r="H77" s="268">
        <v>360000</v>
      </c>
      <c r="I77" s="234">
        <f t="shared" si="3"/>
        <v>0</v>
      </c>
    </row>
    <row r="78" spans="1:9" ht="14.25" customHeight="1">
      <c r="A78" s="356"/>
      <c r="B78" s="183" t="s">
        <v>27</v>
      </c>
      <c r="C78" s="157">
        <v>935</v>
      </c>
      <c r="D78" s="30"/>
      <c r="E78" s="60"/>
      <c r="F78" s="84">
        <v>600000</v>
      </c>
      <c r="G78" s="84">
        <v>190000</v>
      </c>
      <c r="H78" s="268">
        <v>190000</v>
      </c>
      <c r="I78" s="234">
        <f t="shared" si="3"/>
        <v>0</v>
      </c>
    </row>
    <row r="79" spans="1:9" ht="16.5" customHeight="1">
      <c r="A79" s="356"/>
      <c r="B79" s="183" t="s">
        <v>28</v>
      </c>
      <c r="C79" s="157">
        <v>936</v>
      </c>
      <c r="D79" s="25"/>
      <c r="E79" s="11"/>
      <c r="F79" s="84">
        <v>7220000</v>
      </c>
      <c r="G79" s="84">
        <v>2200000</v>
      </c>
      <c r="H79" s="256">
        <v>2199999.3</v>
      </c>
      <c r="I79" s="234">
        <f t="shared" si="3"/>
        <v>0.7000000001862645</v>
      </c>
    </row>
    <row r="80" spans="1:9" ht="15" customHeight="1" thickBot="1">
      <c r="A80" s="356"/>
      <c r="B80" s="184" t="s">
        <v>29</v>
      </c>
      <c r="C80" s="158">
        <v>992</v>
      </c>
      <c r="D80" s="92"/>
      <c r="E80" s="93"/>
      <c r="F80" s="208">
        <v>1500000</v>
      </c>
      <c r="G80" s="208">
        <v>497000</v>
      </c>
      <c r="H80" s="208">
        <v>496999.98</v>
      </c>
      <c r="I80" s="239">
        <f t="shared" si="3"/>
        <v>0.02000000001862645</v>
      </c>
    </row>
    <row r="81" spans="1:9" ht="30.75" customHeight="1" thickBot="1">
      <c r="A81" s="128">
        <v>39</v>
      </c>
      <c r="B81" s="185" t="s">
        <v>66</v>
      </c>
      <c r="C81" s="159" t="s">
        <v>17</v>
      </c>
      <c r="D81" s="46" t="s">
        <v>195</v>
      </c>
      <c r="E81" s="47" t="s">
        <v>112</v>
      </c>
      <c r="F81" s="246">
        <v>298740</v>
      </c>
      <c r="G81" s="246"/>
      <c r="H81" s="246"/>
      <c r="I81" s="205">
        <f t="shared" si="3"/>
        <v>0</v>
      </c>
    </row>
    <row r="82" spans="1:9" ht="25.5" customHeight="1" thickBot="1">
      <c r="A82" s="128"/>
      <c r="B82" s="330" t="s">
        <v>210</v>
      </c>
      <c r="C82" s="159" t="s">
        <v>17</v>
      </c>
      <c r="D82" s="46"/>
      <c r="E82" s="47" t="s">
        <v>211</v>
      </c>
      <c r="F82" s="246">
        <v>34500</v>
      </c>
      <c r="G82" s="246"/>
      <c r="H82" s="246"/>
      <c r="I82" s="205">
        <f t="shared" si="3"/>
        <v>0</v>
      </c>
    </row>
    <row r="83" spans="1:9" ht="41.25" customHeight="1" thickBot="1">
      <c r="A83" s="128">
        <v>40</v>
      </c>
      <c r="B83" s="186" t="s">
        <v>94</v>
      </c>
      <c r="C83" s="137"/>
      <c r="D83" s="46" t="s">
        <v>197</v>
      </c>
      <c r="E83" s="47" t="s">
        <v>95</v>
      </c>
      <c r="F83" s="240">
        <v>2500000</v>
      </c>
      <c r="G83" s="240"/>
      <c r="H83" s="240"/>
      <c r="I83" s="205">
        <f t="shared" si="3"/>
        <v>0</v>
      </c>
    </row>
    <row r="84" spans="1:9" ht="30" customHeight="1" thickBot="1">
      <c r="A84" s="128">
        <v>41</v>
      </c>
      <c r="B84" s="186" t="s">
        <v>175</v>
      </c>
      <c r="C84" s="137" t="s">
        <v>9</v>
      </c>
      <c r="D84" s="46" t="s">
        <v>191</v>
      </c>
      <c r="E84" s="75" t="s">
        <v>89</v>
      </c>
      <c r="F84" s="240">
        <v>936080</v>
      </c>
      <c r="G84" s="240">
        <v>936080</v>
      </c>
      <c r="H84" s="240">
        <v>936080</v>
      </c>
      <c r="I84" s="205">
        <f t="shared" si="3"/>
        <v>0</v>
      </c>
    </row>
    <row r="85" spans="1:9" ht="42.75" customHeight="1" thickBot="1">
      <c r="A85" s="128">
        <v>42</v>
      </c>
      <c r="B85" s="273" t="s">
        <v>174</v>
      </c>
      <c r="C85" s="142" t="s">
        <v>9</v>
      </c>
      <c r="D85" s="48" t="s">
        <v>191</v>
      </c>
      <c r="E85" s="135" t="s">
        <v>90</v>
      </c>
      <c r="F85" s="244">
        <v>684000</v>
      </c>
      <c r="G85" s="244">
        <v>385389</v>
      </c>
      <c r="H85" s="244">
        <v>385389</v>
      </c>
      <c r="I85" s="245">
        <f t="shared" si="3"/>
        <v>0</v>
      </c>
    </row>
    <row r="86" spans="1:9" ht="33" customHeight="1" thickBot="1">
      <c r="A86" s="128">
        <v>43</v>
      </c>
      <c r="B86" s="188" t="s">
        <v>43</v>
      </c>
      <c r="C86" s="294" t="s">
        <v>42</v>
      </c>
      <c r="D86" s="96" t="s">
        <v>146</v>
      </c>
      <c r="E86" s="45" t="s">
        <v>93</v>
      </c>
      <c r="F86" s="240">
        <v>14494000</v>
      </c>
      <c r="G86" s="240">
        <v>2008166</v>
      </c>
      <c r="H86" s="240">
        <v>2008166</v>
      </c>
      <c r="I86" s="205">
        <f t="shared" si="3"/>
        <v>0</v>
      </c>
    </row>
    <row r="87" spans="1:9" ht="15" customHeight="1" thickBot="1">
      <c r="A87" s="365">
        <v>44</v>
      </c>
      <c r="B87" s="363" t="s">
        <v>169</v>
      </c>
      <c r="C87" s="374" t="s">
        <v>17</v>
      </c>
      <c r="D87" s="276"/>
      <c r="E87" s="45"/>
      <c r="F87" s="64">
        <f>F88+F89+F90+F91</f>
        <v>1828000</v>
      </c>
      <c r="G87" s="64">
        <f>G88+G89+G90+G91</f>
        <v>0</v>
      </c>
      <c r="H87" s="64">
        <f>H88+H89+H90+H91</f>
        <v>0</v>
      </c>
      <c r="I87" s="65">
        <f t="shared" si="3"/>
        <v>0</v>
      </c>
    </row>
    <row r="88" spans="1:9" ht="15" customHeight="1">
      <c r="A88" s="366"/>
      <c r="B88" s="369"/>
      <c r="C88" s="375"/>
      <c r="D88" s="277" t="s">
        <v>167</v>
      </c>
      <c r="E88" s="377" t="s">
        <v>173</v>
      </c>
      <c r="F88" s="279">
        <v>78000</v>
      </c>
      <c r="G88" s="244"/>
      <c r="H88" s="244"/>
      <c r="I88" s="245">
        <f t="shared" si="3"/>
        <v>0</v>
      </c>
    </row>
    <row r="89" spans="1:9" ht="15" customHeight="1">
      <c r="A89" s="366"/>
      <c r="B89" s="369"/>
      <c r="C89" s="375"/>
      <c r="D89" s="278" t="s">
        <v>170</v>
      </c>
      <c r="E89" s="378"/>
      <c r="F89" s="280">
        <v>400000</v>
      </c>
      <c r="G89" s="18"/>
      <c r="H89" s="18"/>
      <c r="I89" s="234">
        <f t="shared" si="3"/>
        <v>0</v>
      </c>
    </row>
    <row r="90" spans="1:9" ht="15" customHeight="1">
      <c r="A90" s="366"/>
      <c r="B90" s="369"/>
      <c r="C90" s="375"/>
      <c r="D90" s="278" t="s">
        <v>171</v>
      </c>
      <c r="E90" s="378"/>
      <c r="F90" s="280">
        <v>350000</v>
      </c>
      <c r="G90" s="18"/>
      <c r="H90" s="18"/>
      <c r="I90" s="234">
        <f t="shared" si="3"/>
        <v>0</v>
      </c>
    </row>
    <row r="91" spans="1:9" ht="15" customHeight="1" thickBot="1">
      <c r="A91" s="367"/>
      <c r="B91" s="370"/>
      <c r="C91" s="376"/>
      <c r="D91" s="285" t="s">
        <v>172</v>
      </c>
      <c r="E91" s="379"/>
      <c r="F91" s="281">
        <v>1000000</v>
      </c>
      <c r="G91" s="236"/>
      <c r="H91" s="236"/>
      <c r="I91" s="237">
        <f t="shared" si="3"/>
        <v>0</v>
      </c>
    </row>
    <row r="92" spans="1:9" ht="28.5" customHeight="1" thickBot="1">
      <c r="A92" s="128">
        <v>45</v>
      </c>
      <c r="B92" s="283" t="s">
        <v>148</v>
      </c>
      <c r="C92" s="293" t="s">
        <v>11</v>
      </c>
      <c r="D92" s="289" t="s">
        <v>146</v>
      </c>
      <c r="E92" s="282" t="s">
        <v>106</v>
      </c>
      <c r="F92" s="215">
        <v>1185000</v>
      </c>
      <c r="G92" s="236">
        <v>136850</v>
      </c>
      <c r="H92" s="236">
        <v>136850</v>
      </c>
      <c r="I92" s="237">
        <f t="shared" si="3"/>
        <v>0</v>
      </c>
    </row>
    <row r="93" spans="1:9" ht="18.75" customHeight="1">
      <c r="A93" s="128">
        <v>46</v>
      </c>
      <c r="B93" s="190" t="s">
        <v>51</v>
      </c>
      <c r="C93" s="156" t="s">
        <v>32</v>
      </c>
      <c r="D93" s="39" t="s">
        <v>144</v>
      </c>
      <c r="E93" s="40"/>
      <c r="F93" s="266">
        <v>38752000</v>
      </c>
      <c r="G93" s="266">
        <v>16146665</v>
      </c>
      <c r="H93" s="266">
        <v>16146665</v>
      </c>
      <c r="I93" s="255">
        <f t="shared" si="3"/>
        <v>0</v>
      </c>
    </row>
    <row r="94" spans="1:9" ht="18.75" customHeight="1">
      <c r="A94" s="128">
        <v>47</v>
      </c>
      <c r="B94" s="191" t="s">
        <v>53</v>
      </c>
      <c r="C94" s="157" t="s">
        <v>32</v>
      </c>
      <c r="D94" s="25"/>
      <c r="E94" s="11"/>
      <c r="F94" s="84">
        <v>1070900</v>
      </c>
      <c r="G94" s="84">
        <v>1070900</v>
      </c>
      <c r="H94" s="84">
        <v>1070900</v>
      </c>
      <c r="I94" s="234">
        <f t="shared" si="3"/>
        <v>0</v>
      </c>
    </row>
    <row r="95" spans="1:9" ht="18.75" customHeight="1" thickBot="1">
      <c r="A95" s="129">
        <v>48</v>
      </c>
      <c r="B95" s="192" t="s">
        <v>52</v>
      </c>
      <c r="C95" s="158" t="s">
        <v>32</v>
      </c>
      <c r="D95" s="26"/>
      <c r="E95" s="43"/>
      <c r="F95" s="208"/>
      <c r="G95" s="208"/>
      <c r="H95" s="208"/>
      <c r="I95" s="239">
        <f t="shared" si="3"/>
        <v>0</v>
      </c>
    </row>
    <row r="96" spans="1:9" ht="18.75" customHeight="1" thickBot="1">
      <c r="A96" s="8"/>
      <c r="B96" s="181" t="s">
        <v>2</v>
      </c>
      <c r="C96" s="124"/>
      <c r="D96" s="99"/>
      <c r="E96" s="13"/>
      <c r="F96" s="14">
        <f>F95+F94+F93+F92+F87+F86+F85+F84+F83+F81+F74+F73+F72+F71+F70+F69+F68+F65+F64+F63+F62+F57+F53+F50+F49+F48+F47+F46+F43+F39+F38+F37+F36+F35+F34+F33+F32+F29+F26+F22+F21+F20+F19+F18+F17+F16+F15+F4+F3+F82</f>
        <v>201034664</v>
      </c>
      <c r="G96" s="14">
        <f>G95+G94+G93+G92+G87+G86+G85+G84+G83+G81+G74+G73+G72+G71+G70+G69+G68+G65+G64+G63+G62+G57+G53+G50+G49+G48+G47+G46+G43+G39+G38+G37+G36+G35+G34+G33+G32+G29+G26+G22+G21+G20+G19+G18+G17+G16+G15+G4+G3+G82</f>
        <v>65950370.41</v>
      </c>
      <c r="H96" s="14">
        <f>H95+H94+H93+H92+H87+H86+H85+H84+H83+H81+H74+H73+H72+H71+H70+H69+H68+H65+H64+H63+H62+H57+H53+H50+H49+H48+H47+H46+H43+H39+H38+H37+H36+H35+H34+H33+H32+H29+H26+H22+H21+H20+H19+H18+H17+H16+H15+H4+H3+H82</f>
        <v>63111932.879999995</v>
      </c>
      <c r="I96" s="14">
        <f>I95+I94+I93+I92+I87+I86+I85+I84+I83+I81+I74+I73+I72+I71+I70+I69+I68+I65+I64+I63+I62+I57+I53+I50+I49+I48+I47+I46+I43+I39+I38+I37+I36+I35+I34+I33+I32+I29+I26+I22+I21+I20+I19+I18+I17+I16+I15+I4+I3+I82</f>
        <v>2838437.529999999</v>
      </c>
    </row>
    <row r="97" spans="1:9" ht="14.25">
      <c r="A97" s="132"/>
      <c r="B97" s="193" t="s">
        <v>122</v>
      </c>
      <c r="C97" s="161"/>
      <c r="D97" s="98"/>
      <c r="E97" s="87"/>
      <c r="F97" s="91"/>
      <c r="G97" s="91"/>
      <c r="H97" s="91"/>
      <c r="I97" s="119"/>
    </row>
    <row r="98" spans="1:9" ht="26.25" customHeight="1" thickBot="1">
      <c r="A98" s="127"/>
      <c r="B98" s="209" t="s">
        <v>65</v>
      </c>
      <c r="C98" s="157"/>
      <c r="D98" s="25"/>
      <c r="E98" s="76" t="s">
        <v>153</v>
      </c>
      <c r="F98" s="269">
        <f>'[1]на 01.01.13'!$I$5</f>
        <v>239099.5</v>
      </c>
      <c r="G98" s="84">
        <v>239099.5</v>
      </c>
      <c r="H98" s="84">
        <v>106266.44</v>
      </c>
      <c r="I98" s="120">
        <f aca="true" t="shared" si="4" ref="I98:I103">G98-H98</f>
        <v>132833.06</v>
      </c>
    </row>
    <row r="99" spans="1:9" ht="28.5" customHeight="1" thickBot="1">
      <c r="A99" s="127"/>
      <c r="B99" s="185" t="s">
        <v>66</v>
      </c>
      <c r="C99" s="157"/>
      <c r="D99" s="25"/>
      <c r="E99" s="76" t="s">
        <v>149</v>
      </c>
      <c r="F99" s="84">
        <f>'[1]на 01.01.13'!$I$76</f>
        <v>273549.5</v>
      </c>
      <c r="G99" s="84">
        <v>273549.5</v>
      </c>
      <c r="H99" s="84">
        <v>121577.56</v>
      </c>
      <c r="I99" s="120">
        <f t="shared" si="4"/>
        <v>151971.94</v>
      </c>
    </row>
    <row r="100" spans="1:9" ht="28.5" customHeight="1" thickBot="1">
      <c r="A100" s="133"/>
      <c r="B100" s="188" t="s">
        <v>43</v>
      </c>
      <c r="C100" s="158"/>
      <c r="D100" s="26"/>
      <c r="E100" s="207" t="s">
        <v>93</v>
      </c>
      <c r="F100" s="208">
        <v>1925885</v>
      </c>
      <c r="G100" s="208">
        <v>1925885</v>
      </c>
      <c r="H100" s="208"/>
      <c r="I100" s="120">
        <f t="shared" si="4"/>
        <v>1925885</v>
      </c>
    </row>
    <row r="101" spans="1:9" ht="28.5" customHeight="1" thickBot="1">
      <c r="A101" s="133"/>
      <c r="B101" s="216" t="s">
        <v>154</v>
      </c>
      <c r="C101" s="158"/>
      <c r="D101" s="26"/>
      <c r="E101" s="207" t="s">
        <v>158</v>
      </c>
      <c r="F101" s="208">
        <v>499599.63</v>
      </c>
      <c r="G101" s="208">
        <v>499599.63</v>
      </c>
      <c r="H101" s="208"/>
      <c r="I101" s="120">
        <f t="shared" si="4"/>
        <v>499599.63</v>
      </c>
    </row>
    <row r="102" spans="1:9" ht="39" customHeight="1" thickBot="1">
      <c r="A102" s="133"/>
      <c r="B102" s="178" t="s">
        <v>155</v>
      </c>
      <c r="C102" s="157"/>
      <c r="D102" s="25"/>
      <c r="E102" s="76" t="s">
        <v>114</v>
      </c>
      <c r="F102" s="84">
        <v>852000</v>
      </c>
      <c r="G102" s="84">
        <v>852000</v>
      </c>
      <c r="H102" s="84">
        <v>847740</v>
      </c>
      <c r="I102" s="120">
        <f t="shared" si="4"/>
        <v>4260</v>
      </c>
    </row>
    <row r="103" spans="1:9" ht="28.5" customHeight="1" thickBot="1">
      <c r="A103" s="211"/>
      <c r="B103" s="185" t="s">
        <v>156</v>
      </c>
      <c r="C103" s="212"/>
      <c r="D103" s="213"/>
      <c r="E103" s="214" t="s">
        <v>157</v>
      </c>
      <c r="F103" s="215">
        <v>165243</v>
      </c>
      <c r="G103" s="215">
        <v>165243</v>
      </c>
      <c r="H103" s="215"/>
      <c r="I103" s="120">
        <f t="shared" si="4"/>
        <v>165243</v>
      </c>
    </row>
    <row r="104" spans="1:9" ht="14.25" customHeight="1" thickBot="1">
      <c r="A104" s="8"/>
      <c r="B104" s="197" t="s">
        <v>15</v>
      </c>
      <c r="C104" s="124"/>
      <c r="D104" s="104"/>
      <c r="E104" s="13"/>
      <c r="F104" s="14">
        <f>F96+F99+F98+F100+F101+F102+F103</f>
        <v>204990040.63</v>
      </c>
      <c r="G104" s="14">
        <f>G96+G99+G98+G100+G101+G102+G103</f>
        <v>69905747.03999999</v>
      </c>
      <c r="H104" s="14">
        <f>H96+H99+H98+H100+H101+H102+H103</f>
        <v>64187516.879999995</v>
      </c>
      <c r="I104" s="14">
        <f>I96+I99+I98+I100+I101+I102+I103</f>
        <v>5718230.159999999</v>
      </c>
    </row>
    <row r="105" spans="1:9" ht="16.5" customHeight="1">
      <c r="A105" s="132"/>
      <c r="B105" s="198" t="s">
        <v>12</v>
      </c>
      <c r="C105" s="125"/>
      <c r="D105" s="103"/>
      <c r="E105" s="102"/>
      <c r="F105" s="266"/>
      <c r="G105" s="266"/>
      <c r="H105" s="266"/>
      <c r="I105" s="270">
        <v>14212487.57</v>
      </c>
    </row>
    <row r="106" spans="1:9" ht="13.5" customHeight="1">
      <c r="A106" s="127"/>
      <c r="B106" s="199" t="s">
        <v>57</v>
      </c>
      <c r="C106" s="16"/>
      <c r="D106" s="85"/>
      <c r="E106" s="10"/>
      <c r="F106" s="84"/>
      <c r="G106" s="84"/>
      <c r="H106" s="84"/>
      <c r="I106" s="120">
        <f>I105-I109</f>
        <v>9487242.5</v>
      </c>
    </row>
    <row r="107" spans="1:9" ht="13.5" customHeight="1">
      <c r="A107" s="127"/>
      <c r="B107" s="199" t="s">
        <v>56</v>
      </c>
      <c r="C107" s="16"/>
      <c r="D107" s="85"/>
      <c r="E107" s="10"/>
      <c r="F107" s="84"/>
      <c r="G107" s="84"/>
      <c r="H107" s="84"/>
      <c r="I107" s="120">
        <f>I104-I110</f>
        <v>5611897.39</v>
      </c>
    </row>
    <row r="108" spans="1:9" ht="13.5" customHeight="1">
      <c r="A108" s="127"/>
      <c r="B108" s="199" t="s">
        <v>54</v>
      </c>
      <c r="C108" s="16"/>
      <c r="D108" s="85"/>
      <c r="E108" s="10"/>
      <c r="F108" s="84"/>
      <c r="G108" s="84"/>
      <c r="H108" s="84"/>
      <c r="I108" s="120">
        <f>I15+I16+I17+I18+I19+I20+I21+I33+I34+I35+I36+I37+I48+I98</f>
        <v>137276.77000000002</v>
      </c>
    </row>
    <row r="109" spans="1:9" ht="14.25" customHeight="1">
      <c r="A109" s="127"/>
      <c r="B109" s="200" t="s">
        <v>55</v>
      </c>
      <c r="C109" s="163"/>
      <c r="D109" s="83"/>
      <c r="E109" s="2"/>
      <c r="F109" s="84"/>
      <c r="G109" s="84"/>
      <c r="H109" s="84"/>
      <c r="I109" s="120">
        <v>4725245.07</v>
      </c>
    </row>
    <row r="110" spans="1:9" ht="14.25">
      <c r="A110" s="127"/>
      <c r="B110" s="199" t="s">
        <v>56</v>
      </c>
      <c r="C110" s="164"/>
      <c r="D110" s="72"/>
      <c r="E110" s="60"/>
      <c r="F110" s="271"/>
      <c r="G110" s="271"/>
      <c r="H110" s="271"/>
      <c r="I110" s="234">
        <f>I3+I67</f>
        <v>106332.76999999999</v>
      </c>
    </row>
    <row r="111" spans="1:9" ht="15" thickBot="1">
      <c r="A111" s="134"/>
      <c r="B111" s="201" t="s">
        <v>54</v>
      </c>
      <c r="C111" s="165"/>
      <c r="D111" s="73"/>
      <c r="E111" s="61"/>
      <c r="F111" s="272"/>
      <c r="G111" s="272"/>
      <c r="H111" s="272"/>
      <c r="I111" s="238">
        <f>I3</f>
        <v>105332.76999999999</v>
      </c>
    </row>
    <row r="112" ht="12.75">
      <c r="I112" s="31"/>
    </row>
    <row r="113" spans="3:4" ht="12.75">
      <c r="C113" s="17"/>
      <c r="D113" s="28"/>
    </row>
    <row r="114" spans="3:14" ht="15.75" customHeight="1">
      <c r="C114" s="17"/>
      <c r="D114" s="28"/>
      <c r="G114" s="355"/>
      <c r="H114" s="355"/>
      <c r="I114" s="74"/>
      <c r="N114" s="71"/>
    </row>
    <row r="115" spans="3:4" ht="12.75">
      <c r="C115" s="17"/>
      <c r="D115" s="28"/>
    </row>
    <row r="118" ht="12.75">
      <c r="H118" s="31"/>
    </row>
  </sheetData>
  <mergeCells count="25">
    <mergeCell ref="B4:B5"/>
    <mergeCell ref="A1:I1"/>
    <mergeCell ref="B65:B67"/>
    <mergeCell ref="A65:A67"/>
    <mergeCell ref="A50:A52"/>
    <mergeCell ref="B43:B45"/>
    <mergeCell ref="B39:B42"/>
    <mergeCell ref="B26:B28"/>
    <mergeCell ref="B29:B31"/>
    <mergeCell ref="A53:A56"/>
    <mergeCell ref="G114:H114"/>
    <mergeCell ref="A74:A80"/>
    <mergeCell ref="A87:A91"/>
    <mergeCell ref="E54:E56"/>
    <mergeCell ref="B87:B91"/>
    <mergeCell ref="C87:C91"/>
    <mergeCell ref="E88:E91"/>
    <mergeCell ref="C53:C56"/>
    <mergeCell ref="B57:B61"/>
    <mergeCell ref="A57:A61"/>
    <mergeCell ref="B53:B56"/>
    <mergeCell ref="A26:A28"/>
    <mergeCell ref="A29:A31"/>
    <mergeCell ref="A39:A42"/>
    <mergeCell ref="A43:A45"/>
  </mergeCells>
  <printOptions/>
  <pageMargins left="0.1968503937007874" right="0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9"/>
  <dimension ref="A1:R118"/>
  <sheetViews>
    <sheetView workbookViewId="0" topLeftCell="A1">
      <pane ySplit="2" topLeftCell="BM96" activePane="bottomLeft" state="frozen"/>
      <selection pane="topLeft" activeCell="A1" sqref="A1"/>
      <selection pane="bottomLeft" activeCell="R102" sqref="R102"/>
    </sheetView>
  </sheetViews>
  <sheetFormatPr defaultColWidth="9.00390625" defaultRowHeight="12.75"/>
  <cols>
    <col min="1" max="1" width="3.25390625" style="9" customWidth="1"/>
    <col min="2" max="2" width="64.375" style="7" customWidth="1"/>
    <col min="3" max="3" width="10.125" style="7" customWidth="1"/>
    <col min="4" max="4" width="17.875" style="27" customWidth="1"/>
    <col min="5" max="5" width="7.00390625" style="7" customWidth="1"/>
    <col min="6" max="6" width="12.00390625" style="7" customWidth="1"/>
    <col min="7" max="7" width="12.375" style="7" customWidth="1"/>
    <col min="8" max="8" width="11.375" style="7" customWidth="1"/>
    <col min="9" max="9" width="12.25390625" style="7" customWidth="1"/>
    <col min="10" max="10" width="7.875" style="7" customWidth="1"/>
    <col min="11" max="13" width="9.125" style="7" hidden="1" customWidth="1"/>
    <col min="14" max="14" width="6.00390625" style="7" hidden="1" customWidth="1"/>
    <col min="15" max="16" width="9.125" style="7" hidden="1" customWidth="1"/>
    <col min="17" max="17" width="11.75390625" style="7" bestFit="1" customWidth="1"/>
    <col min="18" max="18" width="13.875" style="7" bestFit="1" customWidth="1"/>
    <col min="19" max="16384" width="9.125" style="7" customWidth="1"/>
  </cols>
  <sheetData>
    <row r="1" spans="1:9" ht="16.5" thickBot="1">
      <c r="A1" s="357" t="s">
        <v>96</v>
      </c>
      <c r="B1" s="357"/>
      <c r="C1" s="357"/>
      <c r="D1" s="357"/>
      <c r="E1" s="357"/>
      <c r="F1" s="357"/>
      <c r="G1" s="357"/>
      <c r="H1" s="357"/>
      <c r="I1" s="357"/>
    </row>
    <row r="2" spans="1:9" ht="25.5" customHeight="1" thickBot="1">
      <c r="A2" s="126" t="s">
        <v>6</v>
      </c>
      <c r="B2" s="166" t="s">
        <v>3</v>
      </c>
      <c r="C2" s="123" t="s">
        <v>7</v>
      </c>
      <c r="D2" s="116" t="s">
        <v>34</v>
      </c>
      <c r="E2" s="115" t="s">
        <v>5</v>
      </c>
      <c r="F2" s="115" t="s">
        <v>0</v>
      </c>
      <c r="G2" s="115" t="s">
        <v>4</v>
      </c>
      <c r="H2" s="115" t="s">
        <v>1</v>
      </c>
      <c r="I2" s="117" t="s">
        <v>213</v>
      </c>
    </row>
    <row r="3" spans="1:10" ht="28.5" customHeight="1" thickBot="1">
      <c r="A3" s="127">
        <v>1</v>
      </c>
      <c r="B3" s="167" t="s">
        <v>44</v>
      </c>
      <c r="C3" s="141" t="s">
        <v>8</v>
      </c>
      <c r="D3" s="203" t="s">
        <v>77</v>
      </c>
      <c r="E3" s="59" t="s">
        <v>129</v>
      </c>
      <c r="F3" s="240">
        <v>570900</v>
      </c>
      <c r="G3" s="240">
        <v>285400</v>
      </c>
      <c r="H3" s="241">
        <v>227150.04</v>
      </c>
      <c r="I3" s="242">
        <f aca="true" t="shared" si="0" ref="I3:I14">G3-H3</f>
        <v>58249.95999999999</v>
      </c>
      <c r="J3" s="29"/>
    </row>
    <row r="4" spans="1:10" ht="28.5" customHeight="1" thickBot="1">
      <c r="A4" s="296"/>
      <c r="B4" s="386" t="s">
        <v>206</v>
      </c>
      <c r="C4" s="302"/>
      <c r="D4" s="300" t="s">
        <v>146</v>
      </c>
      <c r="E4" s="59" t="s">
        <v>205</v>
      </c>
      <c r="F4" s="64">
        <f>F5+F6+F7+F8+F9+F10+F11+F12+F13+F14</f>
        <v>5737904</v>
      </c>
      <c r="G4" s="64">
        <f>G5+G6+G7+G8+G9+G10+G11+G12+G13+G14</f>
        <v>1399435.5</v>
      </c>
      <c r="H4" s="64">
        <f>H5+H6+H7+H8+H9+H10+H11+H12+H13+H14</f>
        <v>0</v>
      </c>
      <c r="I4" s="249">
        <f t="shared" si="0"/>
        <v>1399435.5</v>
      </c>
      <c r="J4" s="29"/>
    </row>
    <row r="5" spans="1:10" ht="15.75" customHeight="1" thickBot="1">
      <c r="A5" s="296"/>
      <c r="B5" s="387"/>
      <c r="C5" s="301" t="s">
        <v>199</v>
      </c>
      <c r="D5" s="303"/>
      <c r="E5" s="304"/>
      <c r="F5" s="305">
        <v>329837</v>
      </c>
      <c r="G5" s="305">
        <v>98951.1</v>
      </c>
      <c r="H5" s="306"/>
      <c r="I5" s="307">
        <f t="shared" si="0"/>
        <v>98951.1</v>
      </c>
      <c r="J5" s="29"/>
    </row>
    <row r="6" spans="1:10" ht="15.75" customHeight="1">
      <c r="A6" s="296"/>
      <c r="B6" s="312"/>
      <c r="C6" s="299" t="s">
        <v>200</v>
      </c>
      <c r="D6" s="311"/>
      <c r="E6" s="76"/>
      <c r="F6" s="18">
        <v>551261</v>
      </c>
      <c r="G6" s="18">
        <v>165378.3</v>
      </c>
      <c r="H6" s="256"/>
      <c r="I6" s="313">
        <f t="shared" si="0"/>
        <v>165378.3</v>
      </c>
      <c r="J6" s="29"/>
    </row>
    <row r="7" spans="1:10" ht="15.75" customHeight="1">
      <c r="A7" s="296"/>
      <c r="B7" s="314"/>
      <c r="C7" s="299" t="s">
        <v>170</v>
      </c>
      <c r="D7" s="311"/>
      <c r="E7" s="76"/>
      <c r="F7" s="18">
        <v>880000</v>
      </c>
      <c r="G7" s="18">
        <v>25500</v>
      </c>
      <c r="H7" s="256"/>
      <c r="I7" s="313">
        <f t="shared" si="0"/>
        <v>25500</v>
      </c>
      <c r="J7" s="29"/>
    </row>
    <row r="8" spans="1:10" ht="15.75" customHeight="1">
      <c r="A8" s="296"/>
      <c r="B8" s="314"/>
      <c r="C8" s="299" t="s">
        <v>167</v>
      </c>
      <c r="D8" s="311"/>
      <c r="E8" s="76"/>
      <c r="F8" s="18">
        <v>111720</v>
      </c>
      <c r="G8" s="18">
        <v>33516</v>
      </c>
      <c r="H8" s="256"/>
      <c r="I8" s="313">
        <f t="shared" si="0"/>
        <v>33516</v>
      </c>
      <c r="J8" s="29"/>
    </row>
    <row r="9" spans="1:10" ht="15.75" customHeight="1">
      <c r="A9" s="296"/>
      <c r="B9" s="314"/>
      <c r="C9" s="299" t="s">
        <v>166</v>
      </c>
      <c r="D9" s="311"/>
      <c r="E9" s="76"/>
      <c r="F9" s="18">
        <v>965252</v>
      </c>
      <c r="G9" s="18">
        <v>289575.6</v>
      </c>
      <c r="H9" s="256"/>
      <c r="I9" s="313">
        <f t="shared" si="0"/>
        <v>289575.6</v>
      </c>
      <c r="J9" s="29"/>
    </row>
    <row r="10" spans="1:10" ht="15.75" customHeight="1">
      <c r="A10" s="296"/>
      <c r="B10" s="314"/>
      <c r="C10" s="299" t="s">
        <v>201</v>
      </c>
      <c r="D10" s="311"/>
      <c r="E10" s="76"/>
      <c r="F10" s="18">
        <v>278119</v>
      </c>
      <c r="G10" s="18">
        <v>0</v>
      </c>
      <c r="H10" s="256"/>
      <c r="I10" s="313">
        <f t="shared" si="0"/>
        <v>0</v>
      </c>
      <c r="J10" s="29"/>
    </row>
    <row r="11" spans="1:10" ht="15.75" customHeight="1">
      <c r="A11" s="296"/>
      <c r="B11" s="314"/>
      <c r="C11" s="299" t="s">
        <v>203</v>
      </c>
      <c r="D11" s="311"/>
      <c r="E11" s="76"/>
      <c r="F11" s="18">
        <v>873060</v>
      </c>
      <c r="G11" s="18">
        <v>261918</v>
      </c>
      <c r="H11" s="256"/>
      <c r="I11" s="313">
        <f t="shared" si="0"/>
        <v>261918</v>
      </c>
      <c r="J11" s="29"/>
    </row>
    <row r="12" spans="1:10" ht="15.75" customHeight="1">
      <c r="A12" s="296"/>
      <c r="B12" s="314"/>
      <c r="C12" s="299" t="s">
        <v>171</v>
      </c>
      <c r="D12" s="311"/>
      <c r="E12" s="76"/>
      <c r="F12" s="18">
        <v>364490</v>
      </c>
      <c r="G12" s="18">
        <v>109347</v>
      </c>
      <c r="H12" s="256"/>
      <c r="I12" s="313">
        <f t="shared" si="0"/>
        <v>109347</v>
      </c>
      <c r="J12" s="29"/>
    </row>
    <row r="13" spans="1:10" ht="15.75" customHeight="1">
      <c r="A13" s="296"/>
      <c r="B13" s="314"/>
      <c r="C13" s="299" t="s">
        <v>202</v>
      </c>
      <c r="D13" s="311"/>
      <c r="E13" s="76"/>
      <c r="F13" s="18">
        <v>585037</v>
      </c>
      <c r="G13" s="18">
        <v>175511.1</v>
      </c>
      <c r="H13" s="256"/>
      <c r="I13" s="313">
        <f t="shared" si="0"/>
        <v>175511.1</v>
      </c>
      <c r="J13" s="29"/>
    </row>
    <row r="14" spans="1:10" ht="15.75" customHeight="1" thickBot="1">
      <c r="A14" s="296"/>
      <c r="B14" s="297"/>
      <c r="C14" s="298" t="s">
        <v>204</v>
      </c>
      <c r="D14" s="308"/>
      <c r="E14" s="214"/>
      <c r="F14" s="236">
        <v>799128</v>
      </c>
      <c r="G14" s="236">
        <v>239738.4</v>
      </c>
      <c r="H14" s="309"/>
      <c r="I14" s="310">
        <f t="shared" si="0"/>
        <v>239738.4</v>
      </c>
      <c r="J14" s="29"/>
    </row>
    <row r="15" spans="1:10" ht="44.25" customHeight="1" thickBot="1">
      <c r="A15" s="127">
        <v>2</v>
      </c>
      <c r="B15" s="168" t="s">
        <v>65</v>
      </c>
      <c r="C15" s="137" t="s">
        <v>39</v>
      </c>
      <c r="D15" s="46" t="s">
        <v>195</v>
      </c>
      <c r="E15" s="59" t="s">
        <v>111</v>
      </c>
      <c r="F15" s="240">
        <v>551640</v>
      </c>
      <c r="G15" s="240"/>
      <c r="H15" s="241"/>
      <c r="I15" s="242"/>
      <c r="J15" s="23"/>
    </row>
    <row r="16" spans="1:9" ht="39.75" customHeight="1" thickBot="1">
      <c r="A16" s="128">
        <v>3</v>
      </c>
      <c r="B16" s="169" t="s">
        <v>80</v>
      </c>
      <c r="C16" s="142" t="s">
        <v>9</v>
      </c>
      <c r="D16" s="48" t="s">
        <v>179</v>
      </c>
      <c r="E16" s="49" t="s">
        <v>130</v>
      </c>
      <c r="F16" s="210">
        <v>119669</v>
      </c>
      <c r="G16" s="243">
        <v>119669</v>
      </c>
      <c r="H16" s="244">
        <v>119669</v>
      </c>
      <c r="I16" s="245">
        <f aca="true" t="shared" si="1" ref="I16:I38">G16-H16</f>
        <v>0</v>
      </c>
    </row>
    <row r="17" spans="1:9" ht="40.5" customHeight="1" thickBot="1">
      <c r="A17" s="128">
        <v>4</v>
      </c>
      <c r="B17" s="170" t="s">
        <v>81</v>
      </c>
      <c r="C17" s="137" t="s">
        <v>9</v>
      </c>
      <c r="D17" s="46" t="s">
        <v>180</v>
      </c>
      <c r="E17" s="47" t="s">
        <v>131</v>
      </c>
      <c r="F17" s="246">
        <v>425000</v>
      </c>
      <c r="G17" s="247">
        <v>425000</v>
      </c>
      <c r="H17" s="240">
        <v>425000</v>
      </c>
      <c r="I17" s="205">
        <f t="shared" si="1"/>
        <v>0</v>
      </c>
    </row>
    <row r="18" spans="1:9" ht="39.75" customHeight="1" thickBot="1">
      <c r="A18" s="128">
        <v>5</v>
      </c>
      <c r="B18" s="169" t="s">
        <v>82</v>
      </c>
      <c r="C18" s="142" t="s">
        <v>9</v>
      </c>
      <c r="D18" s="48" t="s">
        <v>181</v>
      </c>
      <c r="E18" s="49" t="s">
        <v>132</v>
      </c>
      <c r="F18" s="244">
        <v>87000</v>
      </c>
      <c r="G18" s="244">
        <v>5025</v>
      </c>
      <c r="H18" s="244">
        <v>5025</v>
      </c>
      <c r="I18" s="245">
        <f t="shared" si="1"/>
        <v>0</v>
      </c>
    </row>
    <row r="19" spans="1:9" ht="40.5" customHeight="1" thickBot="1">
      <c r="A19" s="128">
        <v>6</v>
      </c>
      <c r="B19" s="170" t="s">
        <v>83</v>
      </c>
      <c r="C19" s="137" t="s">
        <v>39</v>
      </c>
      <c r="D19" s="46" t="s">
        <v>182</v>
      </c>
      <c r="E19" s="47" t="s">
        <v>133</v>
      </c>
      <c r="F19" s="240">
        <v>182000</v>
      </c>
      <c r="G19" s="240">
        <v>182000</v>
      </c>
      <c r="H19" s="240">
        <v>182000</v>
      </c>
      <c r="I19" s="205">
        <f t="shared" si="1"/>
        <v>0</v>
      </c>
    </row>
    <row r="20" spans="1:9" ht="39.75" customHeight="1" thickBot="1">
      <c r="A20" s="128">
        <v>7</v>
      </c>
      <c r="B20" s="169" t="s">
        <v>84</v>
      </c>
      <c r="C20" s="137" t="s">
        <v>39</v>
      </c>
      <c r="D20" s="48" t="s">
        <v>183</v>
      </c>
      <c r="E20" s="49" t="s">
        <v>134</v>
      </c>
      <c r="F20" s="244"/>
      <c r="G20" s="244"/>
      <c r="H20" s="244"/>
      <c r="I20" s="245">
        <f t="shared" si="1"/>
        <v>0</v>
      </c>
    </row>
    <row r="21" spans="1:9" ht="39.75" customHeight="1" thickBot="1">
      <c r="A21" s="128">
        <v>8</v>
      </c>
      <c r="B21" s="170" t="s">
        <v>85</v>
      </c>
      <c r="C21" s="137" t="s">
        <v>48</v>
      </c>
      <c r="D21" s="46" t="s">
        <v>184</v>
      </c>
      <c r="E21" s="319" t="s">
        <v>135</v>
      </c>
      <c r="F21" s="305">
        <v>306000</v>
      </c>
      <c r="G21" s="305">
        <v>236655</v>
      </c>
      <c r="H21" s="305">
        <v>236655</v>
      </c>
      <c r="I21" s="307">
        <f t="shared" si="1"/>
        <v>0</v>
      </c>
    </row>
    <row r="22" spans="1:9" ht="31.5" customHeight="1" thickBot="1">
      <c r="A22" s="321">
        <v>9</v>
      </c>
      <c r="B22" s="189" t="s">
        <v>186</v>
      </c>
      <c r="C22" s="318"/>
      <c r="D22" s="327" t="s">
        <v>209</v>
      </c>
      <c r="E22" s="320" t="s">
        <v>101</v>
      </c>
      <c r="F22" s="35">
        <f>F23+F24+F25</f>
        <v>17000</v>
      </c>
      <c r="G22" s="35">
        <f>G23+G24+G25</f>
        <v>0</v>
      </c>
      <c r="H22" s="35">
        <f>H23+H24+H25</f>
        <v>0</v>
      </c>
      <c r="I22" s="307">
        <f t="shared" si="1"/>
        <v>0</v>
      </c>
    </row>
    <row r="23" spans="1:9" ht="14.25" customHeight="1">
      <c r="A23" s="315"/>
      <c r="B23" s="322"/>
      <c r="C23" s="317" t="s">
        <v>23</v>
      </c>
      <c r="D23" s="94"/>
      <c r="E23" s="94"/>
      <c r="F23" s="63">
        <v>4500</v>
      </c>
      <c r="G23" s="63"/>
      <c r="H23" s="63"/>
      <c r="I23" s="307">
        <f t="shared" si="1"/>
        <v>0</v>
      </c>
    </row>
    <row r="24" spans="1:9" ht="14.25" customHeight="1">
      <c r="A24" s="315"/>
      <c r="B24" s="323"/>
      <c r="C24" s="2" t="s">
        <v>207</v>
      </c>
      <c r="D24" s="316"/>
      <c r="E24" s="11"/>
      <c r="F24" s="18">
        <v>4500</v>
      </c>
      <c r="G24" s="18"/>
      <c r="H24" s="18"/>
      <c r="I24" s="313">
        <f t="shared" si="1"/>
        <v>0</v>
      </c>
    </row>
    <row r="25" spans="1:9" ht="14.25" customHeight="1" thickBot="1">
      <c r="A25" s="315"/>
      <c r="B25" s="283"/>
      <c r="C25" s="324" t="s">
        <v>208</v>
      </c>
      <c r="D25" s="325"/>
      <c r="E25" s="326"/>
      <c r="F25" s="236">
        <v>8000</v>
      </c>
      <c r="G25" s="236"/>
      <c r="H25" s="236"/>
      <c r="I25" s="310">
        <f t="shared" si="1"/>
        <v>0</v>
      </c>
    </row>
    <row r="26" spans="1:9" ht="27.75" customHeight="1" thickBot="1">
      <c r="A26" s="365">
        <v>10</v>
      </c>
      <c r="B26" s="383" t="s">
        <v>187</v>
      </c>
      <c r="C26" s="137"/>
      <c r="D26" s="46" t="s">
        <v>146</v>
      </c>
      <c r="E26" s="47" t="s">
        <v>103</v>
      </c>
      <c r="F26" s="64">
        <f>F27+F28</f>
        <v>51500</v>
      </c>
      <c r="G26" s="64">
        <f>G27+G28</f>
        <v>19000</v>
      </c>
      <c r="H26" s="64">
        <f>H27+H28</f>
        <v>19000</v>
      </c>
      <c r="I26" s="249">
        <f t="shared" si="1"/>
        <v>0</v>
      </c>
    </row>
    <row r="27" spans="1:9" ht="16.5" customHeight="1">
      <c r="A27" s="366"/>
      <c r="B27" s="353"/>
      <c r="C27" s="138" t="s">
        <v>23</v>
      </c>
      <c r="D27" s="218" t="s">
        <v>160</v>
      </c>
      <c r="E27" s="40"/>
      <c r="F27" s="63">
        <v>13500</v>
      </c>
      <c r="G27" s="63"/>
      <c r="H27" s="63"/>
      <c r="I27" s="250">
        <f t="shared" si="1"/>
        <v>0</v>
      </c>
    </row>
    <row r="28" spans="1:9" ht="16.5" customHeight="1" thickBot="1">
      <c r="A28" s="367"/>
      <c r="B28" s="354"/>
      <c r="C28" s="139" t="s">
        <v>17</v>
      </c>
      <c r="D28" s="106"/>
      <c r="E28" s="90"/>
      <c r="F28" s="251">
        <v>38000</v>
      </c>
      <c r="G28" s="251">
        <v>19000</v>
      </c>
      <c r="H28" s="251">
        <v>19000</v>
      </c>
      <c r="I28" s="252">
        <f t="shared" si="1"/>
        <v>0</v>
      </c>
    </row>
    <row r="29" spans="1:9" ht="28.5" customHeight="1" thickBot="1">
      <c r="A29" s="365">
        <v>11</v>
      </c>
      <c r="B29" s="383" t="s">
        <v>188</v>
      </c>
      <c r="C29" s="137"/>
      <c r="D29" s="46" t="s">
        <v>146</v>
      </c>
      <c r="E29" s="47" t="s">
        <v>105</v>
      </c>
      <c r="F29" s="64">
        <f>F30+F31</f>
        <v>24000</v>
      </c>
      <c r="G29" s="64">
        <f>G30+G31</f>
        <v>0</v>
      </c>
      <c r="H29" s="64">
        <f>H30+H31</f>
        <v>0</v>
      </c>
      <c r="I29" s="249">
        <f t="shared" si="1"/>
        <v>0</v>
      </c>
    </row>
    <row r="30" spans="1:9" ht="19.5" customHeight="1">
      <c r="A30" s="366"/>
      <c r="B30" s="353"/>
      <c r="C30" s="219" t="s">
        <v>23</v>
      </c>
      <c r="D30" s="223" t="s">
        <v>164</v>
      </c>
      <c r="E30" s="220"/>
      <c r="F30" s="231">
        <v>20000</v>
      </c>
      <c r="G30" s="231"/>
      <c r="H30" s="231"/>
      <c r="I30" s="253">
        <f t="shared" si="1"/>
        <v>0</v>
      </c>
    </row>
    <row r="31" spans="1:9" ht="15" customHeight="1" thickBot="1">
      <c r="A31" s="368"/>
      <c r="B31" s="354"/>
      <c r="C31" s="221" t="s">
        <v>17</v>
      </c>
      <c r="D31" s="106"/>
      <c r="E31" s="90"/>
      <c r="F31" s="251">
        <v>4000</v>
      </c>
      <c r="G31" s="251"/>
      <c r="H31" s="251"/>
      <c r="I31" s="252">
        <f t="shared" si="1"/>
        <v>0</v>
      </c>
    </row>
    <row r="32" spans="1:9" ht="41.25" customHeight="1" thickBot="1">
      <c r="A32" s="206">
        <v>12</v>
      </c>
      <c r="B32" s="188" t="s">
        <v>163</v>
      </c>
      <c r="C32" s="292" t="s">
        <v>39</v>
      </c>
      <c r="D32" s="288" t="s">
        <v>189</v>
      </c>
      <c r="E32" s="49" t="s">
        <v>161</v>
      </c>
      <c r="F32" s="244">
        <v>13000</v>
      </c>
      <c r="G32" s="244">
        <v>13000</v>
      </c>
      <c r="H32" s="244">
        <v>13000</v>
      </c>
      <c r="I32" s="252">
        <f t="shared" si="1"/>
        <v>0</v>
      </c>
    </row>
    <row r="33" spans="1:9" ht="41.25" customHeight="1" thickBot="1">
      <c r="A33" s="130">
        <v>13</v>
      </c>
      <c r="B33" s="172" t="s">
        <v>62</v>
      </c>
      <c r="C33" s="66" t="s">
        <v>11</v>
      </c>
      <c r="D33" s="46" t="s">
        <v>190</v>
      </c>
      <c r="E33" s="47" t="s">
        <v>59</v>
      </c>
      <c r="F33" s="240">
        <v>168100</v>
      </c>
      <c r="G33" s="240">
        <v>153100</v>
      </c>
      <c r="H33" s="240">
        <v>153100</v>
      </c>
      <c r="I33" s="242">
        <f t="shared" si="1"/>
        <v>0</v>
      </c>
    </row>
    <row r="34" spans="1:9" ht="41.25" customHeight="1" thickBot="1">
      <c r="A34" s="79">
        <v>14</v>
      </c>
      <c r="B34" s="173" t="s">
        <v>63</v>
      </c>
      <c r="C34" s="291" t="s">
        <v>11</v>
      </c>
      <c r="D34" s="290" t="s">
        <v>190</v>
      </c>
      <c r="E34" s="49" t="s">
        <v>60</v>
      </c>
      <c r="F34" s="244">
        <v>420300</v>
      </c>
      <c r="G34" s="244">
        <v>365300</v>
      </c>
      <c r="H34" s="244">
        <v>365300</v>
      </c>
      <c r="I34" s="248">
        <f t="shared" si="1"/>
        <v>0</v>
      </c>
    </row>
    <row r="35" spans="1:9" ht="41.25" customHeight="1" thickBot="1">
      <c r="A35" s="130">
        <v>15</v>
      </c>
      <c r="B35" s="172" t="s">
        <v>61</v>
      </c>
      <c r="C35" s="142" t="s">
        <v>11</v>
      </c>
      <c r="D35" s="46" t="s">
        <v>190</v>
      </c>
      <c r="E35" s="47" t="s">
        <v>64</v>
      </c>
      <c r="F35" s="240">
        <v>50400</v>
      </c>
      <c r="G35" s="240">
        <v>30000</v>
      </c>
      <c r="H35" s="240">
        <v>30000</v>
      </c>
      <c r="I35" s="242">
        <f t="shared" si="1"/>
        <v>0</v>
      </c>
    </row>
    <row r="36" spans="1:9" ht="30.75" customHeight="1" thickBot="1">
      <c r="A36" s="79">
        <v>16</v>
      </c>
      <c r="B36" s="140" t="s">
        <v>98</v>
      </c>
      <c r="C36" s="291" t="s">
        <v>11</v>
      </c>
      <c r="D36" s="290" t="s">
        <v>190</v>
      </c>
      <c r="E36" s="49" t="s">
        <v>147</v>
      </c>
      <c r="F36" s="244">
        <v>7500</v>
      </c>
      <c r="G36" s="244"/>
      <c r="H36" s="244"/>
      <c r="I36" s="248">
        <f t="shared" si="1"/>
        <v>0</v>
      </c>
    </row>
    <row r="37" spans="1:9" ht="26.25" customHeight="1" thickBot="1">
      <c r="A37" s="130">
        <v>17</v>
      </c>
      <c r="B37" s="170" t="s">
        <v>107</v>
      </c>
      <c r="C37" s="137" t="s">
        <v>10</v>
      </c>
      <c r="D37" s="46" t="s">
        <v>198</v>
      </c>
      <c r="E37" s="47" t="s">
        <v>108</v>
      </c>
      <c r="F37" s="240">
        <v>42800</v>
      </c>
      <c r="G37" s="240"/>
      <c r="H37" s="240"/>
      <c r="I37" s="242">
        <f t="shared" si="1"/>
        <v>0</v>
      </c>
    </row>
    <row r="38" spans="1:9" ht="42.75" customHeight="1" thickBot="1">
      <c r="A38" s="131">
        <v>18</v>
      </c>
      <c r="B38" s="169" t="s">
        <v>113</v>
      </c>
      <c r="C38" s="142" t="s">
        <v>17</v>
      </c>
      <c r="D38" s="48" t="s">
        <v>192</v>
      </c>
      <c r="E38" s="49" t="s">
        <v>114</v>
      </c>
      <c r="F38" s="244">
        <v>2550000</v>
      </c>
      <c r="G38" s="244">
        <v>1268625</v>
      </c>
      <c r="H38" s="244">
        <v>1268625</v>
      </c>
      <c r="I38" s="248">
        <f t="shared" si="1"/>
        <v>0</v>
      </c>
    </row>
    <row r="39" spans="1:9" ht="27" customHeight="1" thickBot="1">
      <c r="A39" s="365">
        <v>19</v>
      </c>
      <c r="B39" s="363" t="s">
        <v>58</v>
      </c>
      <c r="C39" s="137"/>
      <c r="D39" s="46" t="s">
        <v>68</v>
      </c>
      <c r="E39" s="47" t="s">
        <v>115</v>
      </c>
      <c r="F39" s="64">
        <f>F40+F41+F42</f>
        <v>516000</v>
      </c>
      <c r="G39" s="64">
        <f>G40+G41+G42</f>
        <v>138800</v>
      </c>
      <c r="H39" s="64">
        <f>H40+H41+H42</f>
        <v>138592</v>
      </c>
      <c r="I39" s="65">
        <f>I40+I41+I42</f>
        <v>208</v>
      </c>
    </row>
    <row r="40" spans="1:9" ht="15" customHeight="1">
      <c r="A40" s="366"/>
      <c r="B40" s="350"/>
      <c r="C40" s="143" t="s">
        <v>30</v>
      </c>
      <c r="D40" s="39"/>
      <c r="E40" s="62" t="s">
        <v>36</v>
      </c>
      <c r="F40" s="63">
        <v>270600</v>
      </c>
      <c r="G40" s="63">
        <v>66900</v>
      </c>
      <c r="H40" s="254">
        <v>66856</v>
      </c>
      <c r="I40" s="255">
        <f aca="true" t="shared" si="2" ref="I40:I71">G40-H40</f>
        <v>44</v>
      </c>
    </row>
    <row r="41" spans="1:9" ht="15" customHeight="1">
      <c r="A41" s="366"/>
      <c r="B41" s="350"/>
      <c r="C41" s="144" t="s">
        <v>41</v>
      </c>
      <c r="D41" s="25"/>
      <c r="E41" s="30" t="s">
        <v>37</v>
      </c>
      <c r="F41" s="18">
        <v>25200</v>
      </c>
      <c r="G41" s="18">
        <v>7400</v>
      </c>
      <c r="H41" s="256">
        <v>7320</v>
      </c>
      <c r="I41" s="234">
        <f t="shared" si="2"/>
        <v>80</v>
      </c>
    </row>
    <row r="42" spans="1:9" ht="15" customHeight="1" thickBot="1">
      <c r="A42" s="367"/>
      <c r="B42" s="351"/>
      <c r="C42" s="145" t="s">
        <v>10</v>
      </c>
      <c r="D42" s="106"/>
      <c r="E42" s="41" t="s">
        <v>38</v>
      </c>
      <c r="F42" s="251">
        <v>220200</v>
      </c>
      <c r="G42" s="251">
        <v>64500</v>
      </c>
      <c r="H42" s="257">
        <v>64416</v>
      </c>
      <c r="I42" s="238">
        <f t="shared" si="2"/>
        <v>84</v>
      </c>
    </row>
    <row r="43" spans="1:9" ht="26.25" customHeight="1" thickBot="1">
      <c r="A43" s="365">
        <v>20</v>
      </c>
      <c r="B43" s="363" t="s">
        <v>150</v>
      </c>
      <c r="C43" s="66"/>
      <c r="D43" s="46" t="s">
        <v>191</v>
      </c>
      <c r="E43" s="47" t="s">
        <v>116</v>
      </c>
      <c r="F43" s="64">
        <f>F44+F45</f>
        <v>6901000</v>
      </c>
      <c r="G43" s="64">
        <f>G44+G45</f>
        <v>4389200</v>
      </c>
      <c r="H43" s="64">
        <f>H44+H45</f>
        <v>4321852.44</v>
      </c>
      <c r="I43" s="65">
        <f t="shared" si="2"/>
        <v>67347.55999999959</v>
      </c>
    </row>
    <row r="44" spans="1:9" ht="18" customHeight="1">
      <c r="A44" s="366"/>
      <c r="B44" s="369"/>
      <c r="C44" s="143" t="s">
        <v>31</v>
      </c>
      <c r="D44" s="39"/>
      <c r="E44" s="40"/>
      <c r="F44" s="63">
        <v>291600</v>
      </c>
      <c r="G44" s="63">
        <v>172100</v>
      </c>
      <c r="H44" s="63">
        <v>171782.97</v>
      </c>
      <c r="I44" s="255">
        <f t="shared" si="2"/>
        <v>317.02999999999884</v>
      </c>
    </row>
    <row r="45" spans="1:9" ht="18" customHeight="1" thickBot="1">
      <c r="A45" s="367"/>
      <c r="B45" s="370"/>
      <c r="C45" s="146" t="s">
        <v>11</v>
      </c>
      <c r="D45" s="26"/>
      <c r="E45" s="43"/>
      <c r="F45" s="258">
        <v>6609400</v>
      </c>
      <c r="G45" s="258">
        <v>4217100</v>
      </c>
      <c r="H45" s="264">
        <v>4150069.47</v>
      </c>
      <c r="I45" s="239">
        <f t="shared" si="2"/>
        <v>67030.5299999998</v>
      </c>
    </row>
    <row r="46" spans="1:9" ht="27" customHeight="1" thickBot="1">
      <c r="A46" s="128">
        <v>21</v>
      </c>
      <c r="B46" s="174" t="s">
        <v>45</v>
      </c>
      <c r="C46" s="137" t="s">
        <v>9</v>
      </c>
      <c r="D46" s="46" t="s">
        <v>140</v>
      </c>
      <c r="E46" s="47" t="s">
        <v>117</v>
      </c>
      <c r="F46" s="246">
        <v>54000</v>
      </c>
      <c r="G46" s="247">
        <v>11100</v>
      </c>
      <c r="H46" s="240">
        <v>11080.73</v>
      </c>
      <c r="I46" s="205">
        <f t="shared" si="2"/>
        <v>19.270000000000437</v>
      </c>
    </row>
    <row r="47" spans="1:9" ht="39" customHeight="1" thickBot="1">
      <c r="A47" s="128">
        <v>22</v>
      </c>
      <c r="B47" s="175" t="s">
        <v>47</v>
      </c>
      <c r="C47" s="147" t="s">
        <v>11</v>
      </c>
      <c r="D47" s="48" t="s">
        <v>33</v>
      </c>
      <c r="E47" s="109" t="s">
        <v>118</v>
      </c>
      <c r="F47" s="243">
        <v>1836000</v>
      </c>
      <c r="G47" s="243">
        <v>703000</v>
      </c>
      <c r="H47" s="264">
        <v>701388.32</v>
      </c>
      <c r="I47" s="245">
        <f t="shared" si="2"/>
        <v>1611.6800000000512</v>
      </c>
    </row>
    <row r="48" spans="1:9" ht="39" customHeight="1" thickBot="1">
      <c r="A48" s="128">
        <v>23</v>
      </c>
      <c r="B48" s="176" t="s">
        <v>78</v>
      </c>
      <c r="C48" s="137" t="s">
        <v>11</v>
      </c>
      <c r="D48" s="328" t="s">
        <v>79</v>
      </c>
      <c r="E48" s="47" t="s">
        <v>99</v>
      </c>
      <c r="F48" s="240">
        <v>1100000</v>
      </c>
      <c r="G48" s="240">
        <v>392600</v>
      </c>
      <c r="H48" s="241">
        <v>391386.21</v>
      </c>
      <c r="I48" s="205">
        <f t="shared" si="2"/>
        <v>1213.789999999979</v>
      </c>
    </row>
    <row r="49" spans="1:9" ht="42" customHeight="1" thickBot="1">
      <c r="A49" s="128">
        <v>24</v>
      </c>
      <c r="B49" s="177" t="s">
        <v>74</v>
      </c>
      <c r="C49" s="147" t="s">
        <v>11</v>
      </c>
      <c r="D49" s="329" t="s">
        <v>35</v>
      </c>
      <c r="E49" s="109" t="s">
        <v>119</v>
      </c>
      <c r="F49" s="243">
        <v>1062000</v>
      </c>
      <c r="G49" s="243">
        <v>344500</v>
      </c>
      <c r="H49" s="260">
        <v>336032.73</v>
      </c>
      <c r="I49" s="245">
        <f t="shared" si="2"/>
        <v>8467.270000000019</v>
      </c>
    </row>
    <row r="50" spans="1:10" ht="27" customHeight="1" thickBot="1">
      <c r="A50" s="356">
        <v>25</v>
      </c>
      <c r="B50" s="178" t="s">
        <v>14</v>
      </c>
      <c r="C50" s="148" t="s">
        <v>11</v>
      </c>
      <c r="D50" s="46" t="s">
        <v>35</v>
      </c>
      <c r="E50" s="59" t="s">
        <v>120</v>
      </c>
      <c r="F50" s="67">
        <f>F51+F52</f>
        <v>3185000</v>
      </c>
      <c r="G50" s="67">
        <f>G51+G52</f>
        <v>1102500</v>
      </c>
      <c r="H50" s="67">
        <f>H51+H52</f>
        <v>1096070.96</v>
      </c>
      <c r="I50" s="65">
        <f t="shared" si="2"/>
        <v>6429.040000000037</v>
      </c>
      <c r="J50" s="17"/>
    </row>
    <row r="51" spans="1:9" ht="18" customHeight="1">
      <c r="A51" s="356"/>
      <c r="B51" s="179" t="s">
        <v>19</v>
      </c>
      <c r="C51" s="204"/>
      <c r="D51" s="39"/>
      <c r="E51" s="149" t="s">
        <v>22</v>
      </c>
      <c r="F51" s="261">
        <v>1475000</v>
      </c>
      <c r="G51" s="261">
        <v>550502</v>
      </c>
      <c r="H51" s="63">
        <v>545314.02</v>
      </c>
      <c r="I51" s="255">
        <f t="shared" si="2"/>
        <v>5187.979999999981</v>
      </c>
    </row>
    <row r="52" spans="1:9" ht="18" customHeight="1" thickBot="1">
      <c r="A52" s="356"/>
      <c r="B52" s="180" t="s">
        <v>20</v>
      </c>
      <c r="D52" s="106"/>
      <c r="E52" s="136" t="s">
        <v>21</v>
      </c>
      <c r="F52" s="262">
        <v>1710000</v>
      </c>
      <c r="G52" s="262">
        <v>551998</v>
      </c>
      <c r="H52" s="251">
        <v>550756.94</v>
      </c>
      <c r="I52" s="238">
        <f t="shared" si="2"/>
        <v>1241.0600000000559</v>
      </c>
    </row>
    <row r="53" spans="1:9" ht="18" customHeight="1" thickBot="1">
      <c r="A53" s="365">
        <v>26</v>
      </c>
      <c r="B53" s="363" t="s">
        <v>165</v>
      </c>
      <c r="C53" s="380"/>
      <c r="D53" s="225"/>
      <c r="E53" s="227"/>
      <c r="F53" s="67">
        <f>F54+F55+F56</f>
        <v>8191200</v>
      </c>
      <c r="G53" s="67">
        <f>G54+G55+G56</f>
        <v>950634.91</v>
      </c>
      <c r="H53" s="67">
        <f>H54+H55+H56</f>
        <v>950634.91</v>
      </c>
      <c r="I53" s="229">
        <f t="shared" si="2"/>
        <v>0</v>
      </c>
    </row>
    <row r="54" spans="1:9" ht="15.75" customHeight="1">
      <c r="A54" s="366"/>
      <c r="B54" s="369"/>
      <c r="C54" s="381"/>
      <c r="D54" s="228" t="s">
        <v>167</v>
      </c>
      <c r="E54" s="371" t="s">
        <v>168</v>
      </c>
      <c r="F54" s="230">
        <v>6456800</v>
      </c>
      <c r="G54" s="230">
        <v>950634.91</v>
      </c>
      <c r="H54" s="231">
        <v>950634.91</v>
      </c>
      <c r="I54" s="232">
        <f t="shared" si="2"/>
        <v>0</v>
      </c>
    </row>
    <row r="55" spans="1:9" ht="15.75" customHeight="1">
      <c r="A55" s="366"/>
      <c r="B55" s="369"/>
      <c r="C55" s="381"/>
      <c r="D55" s="228" t="s">
        <v>166</v>
      </c>
      <c r="E55" s="372"/>
      <c r="F55" s="233">
        <v>1660900</v>
      </c>
      <c r="G55" s="233"/>
      <c r="H55" s="18"/>
      <c r="I55" s="234">
        <f t="shared" si="2"/>
        <v>0</v>
      </c>
    </row>
    <row r="56" spans="1:9" ht="15.75" customHeight="1" thickBot="1">
      <c r="A56" s="367"/>
      <c r="B56" s="370"/>
      <c r="C56" s="382"/>
      <c r="D56" s="226" t="s">
        <v>162</v>
      </c>
      <c r="E56" s="373"/>
      <c r="F56" s="235">
        <v>73500</v>
      </c>
      <c r="G56" s="235"/>
      <c r="H56" s="236"/>
      <c r="I56" s="237">
        <f t="shared" si="2"/>
        <v>0</v>
      </c>
    </row>
    <row r="57" spans="1:9" ht="27.75" customHeight="1" thickBot="1">
      <c r="A57" s="365">
        <v>27</v>
      </c>
      <c r="B57" s="364" t="s">
        <v>177</v>
      </c>
      <c r="C57" s="150"/>
      <c r="D57" s="46" t="s">
        <v>146</v>
      </c>
      <c r="E57" s="47" t="s">
        <v>110</v>
      </c>
      <c r="F57" s="64">
        <f>F58+F60+F59+F61</f>
        <v>2237700</v>
      </c>
      <c r="G57" s="64">
        <f>G58+G60+G59+G61</f>
        <v>838900</v>
      </c>
      <c r="H57" s="64">
        <f>H58+H60+H59+H61</f>
        <v>755424.06</v>
      </c>
      <c r="I57" s="205">
        <f t="shared" si="2"/>
        <v>83475.93999999994</v>
      </c>
    </row>
    <row r="58" spans="1:9" ht="13.5" customHeight="1">
      <c r="A58" s="366"/>
      <c r="B58" s="353"/>
      <c r="C58" s="151" t="s">
        <v>30</v>
      </c>
      <c r="D58" s="39"/>
      <c r="E58" s="40"/>
      <c r="F58" s="63">
        <v>500000</v>
      </c>
      <c r="G58" s="63">
        <v>141500</v>
      </c>
      <c r="H58" s="263">
        <v>141500</v>
      </c>
      <c r="I58" s="255">
        <f t="shared" si="2"/>
        <v>0</v>
      </c>
    </row>
    <row r="59" spans="1:9" ht="13.5" customHeight="1">
      <c r="A59" s="366"/>
      <c r="B59" s="353"/>
      <c r="C59" s="151" t="s">
        <v>11</v>
      </c>
      <c r="D59" s="39"/>
      <c r="E59" s="40"/>
      <c r="F59" s="63">
        <v>1347700</v>
      </c>
      <c r="G59" s="63">
        <v>585000</v>
      </c>
      <c r="H59" s="263">
        <v>501524.06</v>
      </c>
      <c r="I59" s="255">
        <f t="shared" si="2"/>
        <v>83475.94</v>
      </c>
    </row>
    <row r="60" spans="1:9" ht="13.5" customHeight="1">
      <c r="A60" s="366"/>
      <c r="B60" s="353"/>
      <c r="C60" s="152" t="s">
        <v>152</v>
      </c>
      <c r="D60" s="25"/>
      <c r="E60" s="11"/>
      <c r="F60" s="18">
        <v>24000</v>
      </c>
      <c r="G60" s="18">
        <v>6400</v>
      </c>
      <c r="H60" s="264">
        <v>6400</v>
      </c>
      <c r="I60" s="234">
        <f t="shared" si="2"/>
        <v>0</v>
      </c>
    </row>
    <row r="61" spans="1:9" ht="13.5" customHeight="1" thickBot="1">
      <c r="A61" s="368"/>
      <c r="B61" s="353"/>
      <c r="C61" s="153" t="s">
        <v>10</v>
      </c>
      <c r="D61" s="26"/>
      <c r="E61" s="43"/>
      <c r="F61" s="258">
        <v>366000</v>
      </c>
      <c r="G61" s="258">
        <v>106000</v>
      </c>
      <c r="H61" s="259">
        <v>106000</v>
      </c>
      <c r="I61" s="239">
        <f t="shared" si="2"/>
        <v>0</v>
      </c>
    </row>
    <row r="62" spans="1:9" ht="25.5" customHeight="1" thickBot="1">
      <c r="A62" s="130">
        <v>28</v>
      </c>
      <c r="B62" s="176" t="s">
        <v>72</v>
      </c>
      <c r="C62" s="137" t="s">
        <v>23</v>
      </c>
      <c r="D62" s="328" t="s">
        <v>73</v>
      </c>
      <c r="E62" s="47" t="s">
        <v>71</v>
      </c>
      <c r="F62" s="240">
        <v>1948000</v>
      </c>
      <c r="G62" s="240">
        <v>811600</v>
      </c>
      <c r="H62" s="240">
        <v>811600</v>
      </c>
      <c r="I62" s="239">
        <f t="shared" si="2"/>
        <v>0</v>
      </c>
    </row>
    <row r="63" spans="1:9" ht="29.25" customHeight="1" thickBot="1">
      <c r="A63" s="131">
        <v>29</v>
      </c>
      <c r="B63" s="181" t="s">
        <v>13</v>
      </c>
      <c r="C63" s="137" t="s">
        <v>11</v>
      </c>
      <c r="D63" s="46" t="s">
        <v>70</v>
      </c>
      <c r="E63" s="75" t="s">
        <v>137</v>
      </c>
      <c r="F63" s="240">
        <v>67862000</v>
      </c>
      <c r="G63" s="240">
        <v>25392900</v>
      </c>
      <c r="H63" s="264">
        <v>24877199.71</v>
      </c>
      <c r="I63" s="205">
        <f t="shared" si="2"/>
        <v>515700.2899999991</v>
      </c>
    </row>
    <row r="64" spans="1:9" ht="51.75" customHeight="1" thickBot="1">
      <c r="A64" s="128">
        <v>30</v>
      </c>
      <c r="B64" s="176" t="s">
        <v>151</v>
      </c>
      <c r="C64" s="137" t="s">
        <v>9</v>
      </c>
      <c r="D64" s="46" t="s">
        <v>69</v>
      </c>
      <c r="E64" s="47" t="s">
        <v>121</v>
      </c>
      <c r="F64" s="240">
        <v>400000</v>
      </c>
      <c r="G64" s="240">
        <v>126000</v>
      </c>
      <c r="H64" s="241">
        <v>95875.87</v>
      </c>
      <c r="I64" s="205">
        <f t="shared" si="2"/>
        <v>30124.130000000005</v>
      </c>
    </row>
    <row r="65" spans="1:9" ht="29.25" customHeight="1" thickBot="1">
      <c r="A65" s="356">
        <v>31</v>
      </c>
      <c r="B65" s="363" t="s">
        <v>87</v>
      </c>
      <c r="C65" s="66"/>
      <c r="D65" s="46" t="s">
        <v>141</v>
      </c>
      <c r="E65" s="47" t="s">
        <v>126</v>
      </c>
      <c r="F65" s="64">
        <f>F66+F67</f>
        <v>8500</v>
      </c>
      <c r="G65" s="64">
        <f>G66+G67</f>
        <v>2900</v>
      </c>
      <c r="H65" s="64">
        <f>H66+H67</f>
        <v>2900</v>
      </c>
      <c r="I65" s="65">
        <f t="shared" si="2"/>
        <v>0</v>
      </c>
    </row>
    <row r="66" spans="1:9" ht="15" customHeight="1">
      <c r="A66" s="356"/>
      <c r="B66" s="369"/>
      <c r="C66" s="161" t="s">
        <v>17</v>
      </c>
      <c r="D66" s="98"/>
      <c r="E66" s="40"/>
      <c r="F66" s="63">
        <v>4400</v>
      </c>
      <c r="G66" s="63">
        <v>900</v>
      </c>
      <c r="H66" s="63">
        <v>900</v>
      </c>
      <c r="I66" s="255">
        <f t="shared" si="2"/>
        <v>0</v>
      </c>
    </row>
    <row r="67" spans="1:9" ht="15" customHeight="1" thickBot="1">
      <c r="A67" s="356"/>
      <c r="B67" s="370"/>
      <c r="C67" s="154" t="s">
        <v>67</v>
      </c>
      <c r="D67" s="89"/>
      <c r="E67" s="90"/>
      <c r="F67" s="251">
        <v>4100</v>
      </c>
      <c r="G67" s="251">
        <v>2000</v>
      </c>
      <c r="H67" s="251">
        <v>2000</v>
      </c>
      <c r="I67" s="238">
        <f t="shared" si="2"/>
        <v>0</v>
      </c>
    </row>
    <row r="68" spans="1:9" ht="53.25" customHeight="1" thickBot="1">
      <c r="A68" s="128">
        <v>32</v>
      </c>
      <c r="B68" s="181" t="s">
        <v>18</v>
      </c>
      <c r="C68" s="137" t="s">
        <v>9</v>
      </c>
      <c r="D68" s="46" t="s">
        <v>142</v>
      </c>
      <c r="E68" s="47" t="s">
        <v>127</v>
      </c>
      <c r="F68" s="240">
        <v>70000</v>
      </c>
      <c r="G68" s="240">
        <v>53500</v>
      </c>
      <c r="H68" s="240">
        <v>50782.5</v>
      </c>
      <c r="I68" s="205">
        <f t="shared" si="2"/>
        <v>2717.5</v>
      </c>
    </row>
    <row r="69" spans="1:9" ht="29.25" customHeight="1" thickBot="1">
      <c r="A69" s="128">
        <v>33</v>
      </c>
      <c r="B69" s="181" t="s">
        <v>16</v>
      </c>
      <c r="C69" s="137" t="s">
        <v>9</v>
      </c>
      <c r="D69" s="46" t="s">
        <v>143</v>
      </c>
      <c r="E69" s="75" t="s">
        <v>124</v>
      </c>
      <c r="F69" s="240">
        <v>1584000</v>
      </c>
      <c r="G69" s="240">
        <v>570000</v>
      </c>
      <c r="H69" s="241">
        <v>444070.49</v>
      </c>
      <c r="I69" s="205">
        <f t="shared" si="2"/>
        <v>125929.51000000001</v>
      </c>
    </row>
    <row r="70" spans="1:9" ht="27.75" customHeight="1" thickBot="1">
      <c r="A70" s="128">
        <v>34</v>
      </c>
      <c r="B70" s="176" t="s">
        <v>75</v>
      </c>
      <c r="C70" s="137" t="s">
        <v>11</v>
      </c>
      <c r="D70" s="46" t="s">
        <v>145</v>
      </c>
      <c r="E70" s="47" t="s">
        <v>125</v>
      </c>
      <c r="F70" s="240">
        <v>316000</v>
      </c>
      <c r="G70" s="240">
        <v>84100</v>
      </c>
      <c r="H70" s="264">
        <v>84018.14</v>
      </c>
      <c r="I70" s="205">
        <f t="shared" si="2"/>
        <v>81.86000000000058</v>
      </c>
    </row>
    <row r="71" spans="1:9" ht="27.75" customHeight="1" thickBot="1">
      <c r="A71" s="128">
        <v>35</v>
      </c>
      <c r="B71" s="174" t="s">
        <v>46</v>
      </c>
      <c r="C71" s="137" t="s">
        <v>9</v>
      </c>
      <c r="D71" s="46" t="s">
        <v>191</v>
      </c>
      <c r="E71" s="47" t="s">
        <v>128</v>
      </c>
      <c r="F71" s="240">
        <v>3000</v>
      </c>
      <c r="G71" s="240"/>
      <c r="H71" s="240"/>
      <c r="I71" s="205">
        <f t="shared" si="2"/>
        <v>0</v>
      </c>
    </row>
    <row r="72" spans="1:9" ht="30" customHeight="1" thickBot="1">
      <c r="A72" s="128">
        <v>36</v>
      </c>
      <c r="B72" s="182" t="s">
        <v>50</v>
      </c>
      <c r="C72" s="137" t="s">
        <v>17</v>
      </c>
      <c r="D72" s="46" t="s">
        <v>140</v>
      </c>
      <c r="E72" s="47" t="s">
        <v>88</v>
      </c>
      <c r="F72" s="240">
        <v>254000</v>
      </c>
      <c r="G72" s="240"/>
      <c r="H72" s="240"/>
      <c r="I72" s="205"/>
    </row>
    <row r="73" spans="1:9" ht="40.5" customHeight="1" thickBot="1">
      <c r="A73" s="128">
        <v>37</v>
      </c>
      <c r="B73" s="182" t="s">
        <v>49</v>
      </c>
      <c r="C73" s="137" t="s">
        <v>11</v>
      </c>
      <c r="D73" s="46" t="s">
        <v>70</v>
      </c>
      <c r="E73" s="47" t="s">
        <v>138</v>
      </c>
      <c r="F73" s="240">
        <v>1408000</v>
      </c>
      <c r="G73" s="240">
        <v>450500</v>
      </c>
      <c r="H73" s="265">
        <v>432623.75</v>
      </c>
      <c r="I73" s="205">
        <f>G73-H73</f>
        <v>17876.25</v>
      </c>
    </row>
    <row r="74" spans="1:9" ht="30" customHeight="1" thickBot="1">
      <c r="A74" s="356">
        <v>38</v>
      </c>
      <c r="B74" s="181" t="s">
        <v>40</v>
      </c>
      <c r="C74" s="155" t="s">
        <v>24</v>
      </c>
      <c r="D74" s="46" t="s">
        <v>146</v>
      </c>
      <c r="E74" s="47" t="s">
        <v>123</v>
      </c>
      <c r="F74" s="14">
        <f>F75+F76+F77+F78+F79+F80</f>
        <v>27820000</v>
      </c>
      <c r="G74" s="14">
        <f>G75+G76+G77+G78+G79+G80</f>
        <v>12449800</v>
      </c>
      <c r="H74" s="14">
        <f>H75+H76+H77+H78+H79+H80</f>
        <v>12090901.05</v>
      </c>
      <c r="I74" s="32">
        <f>I75+I76+I77+I78+I79+I80</f>
        <v>358898.94999999984</v>
      </c>
    </row>
    <row r="75" spans="1:9" ht="16.5" customHeight="1">
      <c r="A75" s="356"/>
      <c r="B75" s="179" t="s">
        <v>25</v>
      </c>
      <c r="C75" s="156">
        <v>902</v>
      </c>
      <c r="D75" s="62"/>
      <c r="E75" s="94"/>
      <c r="F75" s="266">
        <v>2700000</v>
      </c>
      <c r="G75" s="266">
        <v>1125000</v>
      </c>
      <c r="H75" s="267">
        <v>1125000</v>
      </c>
      <c r="I75" s="255">
        <f aca="true" t="shared" si="3" ref="I75:I95">G75-H75</f>
        <v>0</v>
      </c>
    </row>
    <row r="76" spans="1:9" ht="15" customHeight="1">
      <c r="A76" s="356"/>
      <c r="B76" s="183" t="s">
        <v>11</v>
      </c>
      <c r="C76" s="157">
        <v>903</v>
      </c>
      <c r="D76" s="69"/>
      <c r="E76" s="11"/>
      <c r="F76" s="84">
        <v>14440000</v>
      </c>
      <c r="G76" s="84">
        <v>7124800</v>
      </c>
      <c r="H76" s="274">
        <v>6870674.08</v>
      </c>
      <c r="I76" s="234">
        <f t="shared" si="3"/>
        <v>254125.91999999993</v>
      </c>
    </row>
    <row r="77" spans="1:9" ht="15" customHeight="1">
      <c r="A77" s="356"/>
      <c r="B77" s="183" t="s">
        <v>26</v>
      </c>
      <c r="C77" s="157">
        <v>912</v>
      </c>
      <c r="D77" s="25"/>
      <c r="E77" s="60"/>
      <c r="F77" s="84">
        <v>1360000</v>
      </c>
      <c r="G77" s="84">
        <v>460000</v>
      </c>
      <c r="H77" s="268">
        <v>459713.07</v>
      </c>
      <c r="I77" s="234">
        <f t="shared" si="3"/>
        <v>286.929999999993</v>
      </c>
    </row>
    <row r="78" spans="1:9" ht="14.25" customHeight="1">
      <c r="A78" s="356"/>
      <c r="B78" s="183" t="s">
        <v>27</v>
      </c>
      <c r="C78" s="157">
        <v>935</v>
      </c>
      <c r="D78" s="30"/>
      <c r="E78" s="60"/>
      <c r="F78" s="84">
        <v>600000</v>
      </c>
      <c r="G78" s="84">
        <v>240000</v>
      </c>
      <c r="H78" s="268">
        <v>218579.05</v>
      </c>
      <c r="I78" s="234">
        <f t="shared" si="3"/>
        <v>21420.95000000001</v>
      </c>
    </row>
    <row r="79" spans="1:9" ht="16.5" customHeight="1">
      <c r="A79" s="356"/>
      <c r="B79" s="183" t="s">
        <v>28</v>
      </c>
      <c r="C79" s="157">
        <v>936</v>
      </c>
      <c r="D79" s="25"/>
      <c r="E79" s="11"/>
      <c r="F79" s="84">
        <v>7220000</v>
      </c>
      <c r="G79" s="84">
        <v>2850000</v>
      </c>
      <c r="H79" s="256">
        <v>2766934.85</v>
      </c>
      <c r="I79" s="234">
        <f t="shared" si="3"/>
        <v>83065.1499999999</v>
      </c>
    </row>
    <row r="80" spans="1:9" ht="15" customHeight="1" thickBot="1">
      <c r="A80" s="356"/>
      <c r="B80" s="184" t="s">
        <v>29</v>
      </c>
      <c r="C80" s="158">
        <v>992</v>
      </c>
      <c r="D80" s="92"/>
      <c r="E80" s="93"/>
      <c r="F80" s="208">
        <v>1500000</v>
      </c>
      <c r="G80" s="208">
        <v>650000</v>
      </c>
      <c r="H80" s="208">
        <v>650000</v>
      </c>
      <c r="I80" s="239">
        <f t="shared" si="3"/>
        <v>0</v>
      </c>
    </row>
    <row r="81" spans="1:9" ht="30.75" customHeight="1" thickBot="1">
      <c r="A81" s="128">
        <v>39</v>
      </c>
      <c r="B81" s="185" t="s">
        <v>66</v>
      </c>
      <c r="C81" s="159" t="s">
        <v>17</v>
      </c>
      <c r="D81" s="46" t="s">
        <v>195</v>
      </c>
      <c r="E81" s="47" t="s">
        <v>112</v>
      </c>
      <c r="F81" s="246">
        <v>298740</v>
      </c>
      <c r="G81" s="246"/>
      <c r="H81" s="246"/>
      <c r="I81" s="205">
        <f t="shared" si="3"/>
        <v>0</v>
      </c>
    </row>
    <row r="82" spans="1:9" ht="25.5" customHeight="1" thickBot="1">
      <c r="A82" s="128"/>
      <c r="B82" s="330" t="s">
        <v>210</v>
      </c>
      <c r="C82" s="159" t="s">
        <v>17</v>
      </c>
      <c r="D82" s="46"/>
      <c r="E82" s="47" t="s">
        <v>211</v>
      </c>
      <c r="F82" s="246">
        <v>34500</v>
      </c>
      <c r="G82" s="246"/>
      <c r="H82" s="246"/>
      <c r="I82" s="205">
        <f t="shared" si="3"/>
        <v>0</v>
      </c>
    </row>
    <row r="83" spans="1:9" ht="41.25" customHeight="1" thickBot="1">
      <c r="A83" s="128">
        <v>40</v>
      </c>
      <c r="B83" s="186" t="s">
        <v>94</v>
      </c>
      <c r="C83" s="137"/>
      <c r="D83" s="46" t="s">
        <v>197</v>
      </c>
      <c r="E83" s="47" t="s">
        <v>95</v>
      </c>
      <c r="F83" s="240">
        <v>2500000</v>
      </c>
      <c r="G83" s="240"/>
      <c r="H83" s="240"/>
      <c r="I83" s="205">
        <f t="shared" si="3"/>
        <v>0</v>
      </c>
    </row>
    <row r="84" spans="1:9" ht="30" customHeight="1" thickBot="1">
      <c r="A84" s="128">
        <v>41</v>
      </c>
      <c r="B84" s="186" t="s">
        <v>175</v>
      </c>
      <c r="C84" s="137" t="s">
        <v>9</v>
      </c>
      <c r="D84" s="46" t="s">
        <v>191</v>
      </c>
      <c r="E84" s="75" t="s">
        <v>89</v>
      </c>
      <c r="F84" s="240">
        <v>936080</v>
      </c>
      <c r="G84" s="240">
        <v>936080</v>
      </c>
      <c r="H84" s="240">
        <v>936080</v>
      </c>
      <c r="I84" s="205">
        <f t="shared" si="3"/>
        <v>0</v>
      </c>
    </row>
    <row r="85" spans="1:9" ht="42.75" customHeight="1" thickBot="1">
      <c r="A85" s="128">
        <v>42</v>
      </c>
      <c r="B85" s="273" t="s">
        <v>174</v>
      </c>
      <c r="C85" s="142" t="s">
        <v>9</v>
      </c>
      <c r="D85" s="48" t="s">
        <v>191</v>
      </c>
      <c r="E85" s="135" t="s">
        <v>90</v>
      </c>
      <c r="F85" s="244">
        <v>684000</v>
      </c>
      <c r="G85" s="244">
        <v>619433</v>
      </c>
      <c r="H85" s="244">
        <v>619433</v>
      </c>
      <c r="I85" s="245">
        <f t="shared" si="3"/>
        <v>0</v>
      </c>
    </row>
    <row r="86" spans="1:9" ht="33" customHeight="1" thickBot="1">
      <c r="A86" s="128">
        <v>43</v>
      </c>
      <c r="B86" s="188" t="s">
        <v>43</v>
      </c>
      <c r="C86" s="294" t="s">
        <v>42</v>
      </c>
      <c r="D86" s="96" t="s">
        <v>146</v>
      </c>
      <c r="E86" s="45" t="s">
        <v>93</v>
      </c>
      <c r="F86" s="240">
        <v>14494000</v>
      </c>
      <c r="G86" s="240">
        <v>2703995</v>
      </c>
      <c r="H86" s="240">
        <v>2703995</v>
      </c>
      <c r="I86" s="205">
        <f t="shared" si="3"/>
        <v>0</v>
      </c>
    </row>
    <row r="87" spans="1:9" ht="15" customHeight="1" thickBot="1">
      <c r="A87" s="365">
        <v>44</v>
      </c>
      <c r="B87" s="363" t="s">
        <v>169</v>
      </c>
      <c r="C87" s="374" t="s">
        <v>17</v>
      </c>
      <c r="D87" s="276"/>
      <c r="E87" s="45"/>
      <c r="F87" s="64">
        <f>F88+F89+F90+F91</f>
        <v>1828000</v>
      </c>
      <c r="G87" s="64">
        <f>G88+G89+G90+G91</f>
        <v>0</v>
      </c>
      <c r="H87" s="64">
        <f>H88+H89+H90+H91</f>
        <v>0</v>
      </c>
      <c r="I87" s="65">
        <f t="shared" si="3"/>
        <v>0</v>
      </c>
    </row>
    <row r="88" spans="1:9" ht="15" customHeight="1">
      <c r="A88" s="366"/>
      <c r="B88" s="369"/>
      <c r="C88" s="375"/>
      <c r="D88" s="277" t="s">
        <v>167</v>
      </c>
      <c r="E88" s="377" t="s">
        <v>173</v>
      </c>
      <c r="F88" s="279">
        <v>78000</v>
      </c>
      <c r="G88" s="244"/>
      <c r="H88" s="244"/>
      <c r="I88" s="245">
        <f t="shared" si="3"/>
        <v>0</v>
      </c>
    </row>
    <row r="89" spans="1:9" ht="15" customHeight="1">
      <c r="A89" s="366"/>
      <c r="B89" s="369"/>
      <c r="C89" s="375"/>
      <c r="D89" s="278" t="s">
        <v>170</v>
      </c>
      <c r="E89" s="378"/>
      <c r="F89" s="280">
        <v>400000</v>
      </c>
      <c r="G89" s="18"/>
      <c r="H89" s="18"/>
      <c r="I89" s="234">
        <f t="shared" si="3"/>
        <v>0</v>
      </c>
    </row>
    <row r="90" spans="1:9" ht="15" customHeight="1">
      <c r="A90" s="366"/>
      <c r="B90" s="369"/>
      <c r="C90" s="375"/>
      <c r="D90" s="278" t="s">
        <v>171</v>
      </c>
      <c r="E90" s="378"/>
      <c r="F90" s="280">
        <v>350000</v>
      </c>
      <c r="G90" s="18"/>
      <c r="H90" s="18"/>
      <c r="I90" s="234">
        <f t="shared" si="3"/>
        <v>0</v>
      </c>
    </row>
    <row r="91" spans="1:9" ht="15" customHeight="1" thickBot="1">
      <c r="A91" s="367"/>
      <c r="B91" s="370"/>
      <c r="C91" s="376"/>
      <c r="D91" s="285" t="s">
        <v>172</v>
      </c>
      <c r="E91" s="379"/>
      <c r="F91" s="281">
        <v>1000000</v>
      </c>
      <c r="G91" s="236"/>
      <c r="H91" s="236"/>
      <c r="I91" s="237">
        <f t="shared" si="3"/>
        <v>0</v>
      </c>
    </row>
    <row r="92" spans="1:9" ht="28.5" customHeight="1" thickBot="1">
      <c r="A92" s="128">
        <v>45</v>
      </c>
      <c r="B92" s="283" t="s">
        <v>148</v>
      </c>
      <c r="C92" s="293" t="s">
        <v>11</v>
      </c>
      <c r="D92" s="289" t="s">
        <v>146</v>
      </c>
      <c r="E92" s="282" t="s">
        <v>106</v>
      </c>
      <c r="F92" s="215">
        <v>1185000</v>
      </c>
      <c r="G92" s="236">
        <v>136850</v>
      </c>
      <c r="H92" s="236">
        <v>136850</v>
      </c>
      <c r="I92" s="237">
        <f t="shared" si="3"/>
        <v>0</v>
      </c>
    </row>
    <row r="93" spans="1:9" ht="18.75" customHeight="1">
      <c r="A93" s="128">
        <v>46</v>
      </c>
      <c r="B93" s="190" t="s">
        <v>51</v>
      </c>
      <c r="C93" s="156" t="s">
        <v>32</v>
      </c>
      <c r="D93" s="39" t="s">
        <v>144</v>
      </c>
      <c r="E93" s="40"/>
      <c r="F93" s="266">
        <v>38752000</v>
      </c>
      <c r="G93" s="266">
        <v>16146665</v>
      </c>
      <c r="H93" s="266">
        <v>16146665</v>
      </c>
      <c r="I93" s="255">
        <f t="shared" si="3"/>
        <v>0</v>
      </c>
    </row>
    <row r="94" spans="1:9" ht="18.75" customHeight="1">
      <c r="A94" s="128">
        <v>47</v>
      </c>
      <c r="B94" s="191" t="s">
        <v>53</v>
      </c>
      <c r="C94" s="157" t="s">
        <v>32</v>
      </c>
      <c r="D94" s="25" t="s">
        <v>212</v>
      </c>
      <c r="E94" s="11"/>
      <c r="F94" s="84">
        <v>1070900</v>
      </c>
      <c r="G94" s="84">
        <v>1070900</v>
      </c>
      <c r="H94" s="84">
        <v>1070900</v>
      </c>
      <c r="I94" s="234">
        <f t="shared" si="3"/>
        <v>0</v>
      </c>
    </row>
    <row r="95" spans="1:9" ht="18.75" customHeight="1" thickBot="1">
      <c r="A95" s="129">
        <v>48</v>
      </c>
      <c r="B95" s="192" t="s">
        <v>52</v>
      </c>
      <c r="C95" s="158" t="s">
        <v>32</v>
      </c>
      <c r="D95" s="26"/>
      <c r="E95" s="43"/>
      <c r="F95" s="208"/>
      <c r="G95" s="208"/>
      <c r="H95" s="208"/>
      <c r="I95" s="239">
        <f t="shared" si="3"/>
        <v>0</v>
      </c>
    </row>
    <row r="96" spans="1:9" ht="18.75" customHeight="1" thickBot="1">
      <c r="A96" s="8"/>
      <c r="B96" s="181" t="s">
        <v>2</v>
      </c>
      <c r="C96" s="124"/>
      <c r="D96" s="99"/>
      <c r="E96" s="13"/>
      <c r="F96" s="14">
        <f>F95+F94+F93+F92+F87+F86+F85+F84+F83+F81+F74+F73+F72+F71+F70+F69+F68+F65+F64+F63+F62+F57+F53+F50+F49+F48+F47+F46+F43+F39+F38+F37+F36+F35+F34+F33+F32+F29+F26+F22+F21+F20+F19+F18+F17+F16+F15+F4+F3+F82</f>
        <v>199864333</v>
      </c>
      <c r="G96" s="14">
        <f>G95+G94+G93+G92+G87+G86+G85+G84+G83+G81+G74+G73+G72+G71+G70+G69+G68+G65+G64+G63+G62+G57+G53+G50+G49+G48+G47+G46+G43+G39+G38+G37+G36+G35+G34+G33+G32+G29+G26+G22+G21+G20+G19+G18+G17+G16+G15+G4+G3+G82</f>
        <v>74928667.41</v>
      </c>
      <c r="H96" s="14">
        <f>H95+H94+H93+H92+H87+H86+H85+H84+H83+H81+H74+H73+H72+H71+H70+H69+H68+H65+H64+H63+H62+H57+H53+H50+H49+H48+H47+H46+H43+H39+H38+H37+H36+H35+H34+H33+H32+H29+H26+H22+H21+H20+H19+H18+H17+H16+H15+H4+H3+H82</f>
        <v>72250880.91</v>
      </c>
      <c r="I96" s="14">
        <f>I95+I94+I93+I92+I87+I86+I85+I84+I83+I81+I74+I73+I72+I71+I70+I69+I68+I65+I64+I63+I62+I57+I53+I50+I49+I48+I47+I46+I43+I39+I38+I37+I36+I35+I34+I33+I32+I29+I26+I22+I21+I20+I19+I18+I17+I16+I15+I4+I3+I82</f>
        <v>2677786.4999999986</v>
      </c>
    </row>
    <row r="97" spans="1:9" ht="14.25">
      <c r="A97" s="132"/>
      <c r="B97" s="193" t="s">
        <v>122</v>
      </c>
      <c r="C97" s="161"/>
      <c r="D97" s="98"/>
      <c r="E97" s="87"/>
      <c r="F97" s="91"/>
      <c r="G97" s="91"/>
      <c r="H97" s="91"/>
      <c r="I97" s="119"/>
    </row>
    <row r="98" spans="1:9" ht="26.25" customHeight="1" thickBot="1">
      <c r="A98" s="127"/>
      <c r="B98" s="209" t="s">
        <v>65</v>
      </c>
      <c r="C98" s="157"/>
      <c r="D98" s="25"/>
      <c r="E98" s="76" t="s">
        <v>153</v>
      </c>
      <c r="F98" s="269">
        <f>'[1]на 01.01.13'!$I$5</f>
        <v>239099.5</v>
      </c>
      <c r="G98" s="84">
        <v>239099.5</v>
      </c>
      <c r="H98" s="84">
        <v>106266.44</v>
      </c>
      <c r="I98" s="120">
        <f aca="true" t="shared" si="4" ref="I98:I103">G98-H98</f>
        <v>132833.06</v>
      </c>
    </row>
    <row r="99" spans="1:9" ht="28.5" customHeight="1" thickBot="1">
      <c r="A99" s="127"/>
      <c r="B99" s="185" t="s">
        <v>66</v>
      </c>
      <c r="C99" s="157"/>
      <c r="D99" s="25"/>
      <c r="E99" s="76" t="s">
        <v>149</v>
      </c>
      <c r="F99" s="84">
        <f>'[1]на 01.01.13'!$I$76</f>
        <v>273549.5</v>
      </c>
      <c r="G99" s="84">
        <v>273549.5</v>
      </c>
      <c r="H99" s="84">
        <v>121577.56</v>
      </c>
      <c r="I99" s="120">
        <f t="shared" si="4"/>
        <v>151971.94</v>
      </c>
    </row>
    <row r="100" spans="1:9" ht="28.5" customHeight="1" thickBot="1">
      <c r="A100" s="133"/>
      <c r="B100" s="188" t="s">
        <v>43</v>
      </c>
      <c r="C100" s="158"/>
      <c r="D100" s="26"/>
      <c r="E100" s="207" t="s">
        <v>93</v>
      </c>
      <c r="F100" s="208">
        <v>1925885</v>
      </c>
      <c r="G100" s="208">
        <v>1925885</v>
      </c>
      <c r="H100" s="208"/>
      <c r="I100" s="120">
        <f t="shared" si="4"/>
        <v>1925885</v>
      </c>
    </row>
    <row r="101" spans="1:9" ht="28.5" customHeight="1" thickBot="1">
      <c r="A101" s="133"/>
      <c r="B101" s="216" t="s">
        <v>154</v>
      </c>
      <c r="C101" s="158"/>
      <c r="D101" s="26"/>
      <c r="E101" s="207" t="s">
        <v>158</v>
      </c>
      <c r="F101" s="208">
        <v>499599</v>
      </c>
      <c r="G101" s="208">
        <v>499599</v>
      </c>
      <c r="H101" s="208">
        <v>499599</v>
      </c>
      <c r="I101" s="120">
        <f t="shared" si="4"/>
        <v>0</v>
      </c>
    </row>
    <row r="102" spans="1:18" ht="39" customHeight="1" thickBot="1">
      <c r="A102" s="133"/>
      <c r="B102" s="178" t="s">
        <v>155</v>
      </c>
      <c r="C102" s="157"/>
      <c r="D102" s="25"/>
      <c r="E102" s="76" t="s">
        <v>114</v>
      </c>
      <c r="F102" s="84">
        <v>852000</v>
      </c>
      <c r="G102" s="84">
        <v>852000</v>
      </c>
      <c r="H102" s="84">
        <v>847740</v>
      </c>
      <c r="I102" s="120">
        <f t="shared" si="4"/>
        <v>4260</v>
      </c>
      <c r="R102" s="31">
        <f>F96-F93-F94+F102-F87-F86-F83-F82-F81-F74-F72-F57-F53-F37-F36-F32-F29-F26-F22-F21-F19-F18-F17-F16-F15-F4-F3</f>
        <v>95099380</v>
      </c>
    </row>
    <row r="103" spans="1:9" ht="28.5" customHeight="1" thickBot="1">
      <c r="A103" s="211"/>
      <c r="B103" s="185" t="s">
        <v>156</v>
      </c>
      <c r="C103" s="212"/>
      <c r="D103" s="213"/>
      <c r="E103" s="214" t="s">
        <v>157</v>
      </c>
      <c r="F103" s="215">
        <v>165243</v>
      </c>
      <c r="G103" s="215">
        <v>165243</v>
      </c>
      <c r="H103" s="215"/>
      <c r="I103" s="120">
        <f t="shared" si="4"/>
        <v>165243</v>
      </c>
    </row>
    <row r="104" spans="1:9" ht="14.25" customHeight="1" thickBot="1">
      <c r="A104" s="8"/>
      <c r="B104" s="197" t="s">
        <v>15</v>
      </c>
      <c r="C104" s="124"/>
      <c r="D104" s="104"/>
      <c r="E104" s="13"/>
      <c r="F104" s="14">
        <f>F96+F99+F98+F100+F101+F102+F103</f>
        <v>203819709</v>
      </c>
      <c r="G104" s="14">
        <f>G96+G99+G98+G100+G101+G102+G103</f>
        <v>78884043.41</v>
      </c>
      <c r="H104" s="14">
        <f>H96+H99+H98+H100+H101+H102+H103</f>
        <v>73826063.91</v>
      </c>
      <c r="I104" s="14">
        <f>I96+I99+I98+I100+I101+I102+I103</f>
        <v>5057979.499999998</v>
      </c>
    </row>
    <row r="105" spans="1:9" ht="16.5" customHeight="1">
      <c r="A105" s="132"/>
      <c r="B105" s="198" t="s">
        <v>12</v>
      </c>
      <c r="C105" s="125"/>
      <c r="D105" s="103"/>
      <c r="E105" s="102"/>
      <c r="F105" s="266"/>
      <c r="G105" s="266"/>
      <c r="H105" s="266"/>
      <c r="I105" s="270">
        <v>11919068.55</v>
      </c>
    </row>
    <row r="106" spans="1:9" ht="13.5" customHeight="1">
      <c r="A106" s="127"/>
      <c r="B106" s="199" t="s">
        <v>57</v>
      </c>
      <c r="C106" s="16"/>
      <c r="D106" s="85"/>
      <c r="E106" s="10"/>
      <c r="F106" s="84"/>
      <c r="G106" s="84"/>
      <c r="H106" s="84"/>
      <c r="I106" s="120">
        <f>I105-I109</f>
        <v>6997917.7700000005</v>
      </c>
    </row>
    <row r="107" spans="1:9" ht="13.5" customHeight="1">
      <c r="A107" s="127"/>
      <c r="B107" s="199" t="s">
        <v>56</v>
      </c>
      <c r="C107" s="16"/>
      <c r="D107" s="85"/>
      <c r="E107" s="10"/>
      <c r="F107" s="84"/>
      <c r="G107" s="84"/>
      <c r="H107" s="84"/>
      <c r="I107" s="120">
        <f>I104-I110</f>
        <v>3600294.039999998</v>
      </c>
    </row>
    <row r="108" spans="1:9" ht="13.5" customHeight="1">
      <c r="A108" s="127"/>
      <c r="B108" s="199" t="s">
        <v>54</v>
      </c>
      <c r="C108" s="16"/>
      <c r="D108" s="85"/>
      <c r="E108" s="10"/>
      <c r="F108" s="84"/>
      <c r="G108" s="84"/>
      <c r="H108" s="84"/>
      <c r="I108" s="120">
        <f>I15+I16+I17+I18+I19+I20+I21+I33+I34+I35+I36+I37+I48+I98</f>
        <v>134046.84999999998</v>
      </c>
    </row>
    <row r="109" spans="1:9" ht="14.25" customHeight="1">
      <c r="A109" s="127"/>
      <c r="B109" s="200" t="s">
        <v>55</v>
      </c>
      <c r="C109" s="163"/>
      <c r="D109" s="83"/>
      <c r="E109" s="2"/>
      <c r="F109" s="84"/>
      <c r="G109" s="84"/>
      <c r="H109" s="84"/>
      <c r="I109" s="120">
        <v>4921150.78</v>
      </c>
    </row>
    <row r="110" spans="1:9" ht="14.25">
      <c r="A110" s="127"/>
      <c r="B110" s="199" t="s">
        <v>56</v>
      </c>
      <c r="C110" s="164"/>
      <c r="D110" s="72"/>
      <c r="E110" s="60"/>
      <c r="F110" s="271"/>
      <c r="G110" s="271"/>
      <c r="H110" s="271"/>
      <c r="I110" s="234">
        <f>I3+I67+I4</f>
        <v>1457685.46</v>
      </c>
    </row>
    <row r="111" spans="1:9" ht="15" thickBot="1">
      <c r="A111" s="134"/>
      <c r="B111" s="201" t="s">
        <v>54</v>
      </c>
      <c r="C111" s="165"/>
      <c r="D111" s="73"/>
      <c r="E111" s="61"/>
      <c r="F111" s="272"/>
      <c r="G111" s="272"/>
      <c r="H111" s="272"/>
      <c r="I111" s="238">
        <f>I3</f>
        <v>58249.95999999999</v>
      </c>
    </row>
    <row r="112" ht="12.75">
      <c r="I112" s="31"/>
    </row>
    <row r="113" spans="3:4" ht="12.75">
      <c r="C113" s="17"/>
      <c r="D113" s="28"/>
    </row>
    <row r="114" spans="3:14" ht="15.75" customHeight="1">
      <c r="C114" s="17"/>
      <c r="D114" s="28"/>
      <c r="G114" s="355"/>
      <c r="H114" s="355"/>
      <c r="I114" s="74"/>
      <c r="N114" s="71"/>
    </row>
    <row r="115" spans="3:4" ht="12.75">
      <c r="C115" s="17"/>
      <c r="D115" s="28"/>
    </row>
    <row r="118" ht="12.75">
      <c r="H118" s="31"/>
    </row>
  </sheetData>
  <mergeCells count="25">
    <mergeCell ref="B53:B56"/>
    <mergeCell ref="A26:A28"/>
    <mergeCell ref="A29:A31"/>
    <mergeCell ref="A39:A42"/>
    <mergeCell ref="A43:A45"/>
    <mergeCell ref="G114:H114"/>
    <mergeCell ref="A74:A80"/>
    <mergeCell ref="A87:A91"/>
    <mergeCell ref="E54:E56"/>
    <mergeCell ref="B87:B91"/>
    <mergeCell ref="C87:C91"/>
    <mergeCell ref="E88:E91"/>
    <mergeCell ref="C53:C56"/>
    <mergeCell ref="B57:B61"/>
    <mergeCell ref="A57:A61"/>
    <mergeCell ref="B4:B5"/>
    <mergeCell ref="A1:I1"/>
    <mergeCell ref="B65:B67"/>
    <mergeCell ref="A65:A67"/>
    <mergeCell ref="A50:A52"/>
    <mergeCell ref="B43:B45"/>
    <mergeCell ref="B39:B42"/>
    <mergeCell ref="B26:B28"/>
    <mergeCell ref="B29:B31"/>
    <mergeCell ref="A53:A56"/>
  </mergeCells>
  <printOptions/>
  <pageMargins left="0.1968503937007874" right="0" top="0" bottom="0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0"/>
  <dimension ref="A1:R119"/>
  <sheetViews>
    <sheetView workbookViewId="0" topLeftCell="A1">
      <pane ySplit="2" topLeftCell="BM57" activePane="bottomLeft" state="frozen"/>
      <selection pane="topLeft" activeCell="A1" sqref="A1"/>
      <selection pane="bottomLeft" activeCell="H64" sqref="H64"/>
    </sheetView>
  </sheetViews>
  <sheetFormatPr defaultColWidth="9.00390625" defaultRowHeight="12.75"/>
  <cols>
    <col min="1" max="1" width="3.25390625" style="9" customWidth="1"/>
    <col min="2" max="2" width="64.375" style="7" customWidth="1"/>
    <col min="3" max="3" width="10.125" style="7" customWidth="1"/>
    <col min="4" max="4" width="17.875" style="27" customWidth="1"/>
    <col min="5" max="5" width="7.00390625" style="7" customWidth="1"/>
    <col min="6" max="6" width="12.00390625" style="7" customWidth="1"/>
    <col min="7" max="7" width="12.375" style="7" customWidth="1"/>
    <col min="8" max="8" width="11.375" style="7" customWidth="1"/>
    <col min="9" max="9" width="12.25390625" style="7" customWidth="1"/>
    <col min="10" max="10" width="7.875" style="7" customWidth="1"/>
    <col min="11" max="13" width="9.125" style="7" hidden="1" customWidth="1"/>
    <col min="14" max="14" width="6.00390625" style="7" hidden="1" customWidth="1"/>
    <col min="15" max="16" width="9.125" style="7" hidden="1" customWidth="1"/>
    <col min="17" max="17" width="11.75390625" style="7" bestFit="1" customWidth="1"/>
    <col min="18" max="18" width="13.875" style="7" bestFit="1" customWidth="1"/>
    <col min="19" max="16384" width="9.125" style="7" customWidth="1"/>
  </cols>
  <sheetData>
    <row r="1" spans="1:9" ht="16.5" thickBot="1">
      <c r="A1" s="357" t="s">
        <v>96</v>
      </c>
      <c r="B1" s="357"/>
      <c r="C1" s="357"/>
      <c r="D1" s="357"/>
      <c r="E1" s="357"/>
      <c r="F1" s="357"/>
      <c r="G1" s="357"/>
      <c r="H1" s="357"/>
      <c r="I1" s="357"/>
    </row>
    <row r="2" spans="1:9" ht="25.5" customHeight="1" thickBot="1">
      <c r="A2" s="126" t="s">
        <v>6</v>
      </c>
      <c r="B2" s="166" t="s">
        <v>3</v>
      </c>
      <c r="C2" s="123" t="s">
        <v>7</v>
      </c>
      <c r="D2" s="116" t="s">
        <v>34</v>
      </c>
      <c r="E2" s="115" t="s">
        <v>5</v>
      </c>
      <c r="F2" s="115" t="s">
        <v>0</v>
      </c>
      <c r="G2" s="115" t="s">
        <v>4</v>
      </c>
      <c r="H2" s="115" t="s">
        <v>1</v>
      </c>
      <c r="I2" s="117" t="s">
        <v>216</v>
      </c>
    </row>
    <row r="3" spans="1:10" ht="28.5" customHeight="1" thickBot="1">
      <c r="A3" s="127">
        <v>1</v>
      </c>
      <c r="B3" s="167" t="s">
        <v>44</v>
      </c>
      <c r="C3" s="141" t="s">
        <v>8</v>
      </c>
      <c r="D3" s="203" t="s">
        <v>77</v>
      </c>
      <c r="E3" s="59" t="s">
        <v>129</v>
      </c>
      <c r="F3" s="240">
        <v>570900</v>
      </c>
      <c r="G3" s="240">
        <v>285400</v>
      </c>
      <c r="H3" s="241">
        <v>271518.06</v>
      </c>
      <c r="I3" s="242">
        <f aca="true" t="shared" si="0" ref="I3:I15">G3-H3</f>
        <v>13881.940000000002</v>
      </c>
      <c r="J3" s="29"/>
    </row>
    <row r="4" spans="1:10" ht="39" customHeight="1" thickBot="1">
      <c r="A4" s="296"/>
      <c r="B4" s="331" t="s">
        <v>219</v>
      </c>
      <c r="C4" s="302" t="s">
        <v>8</v>
      </c>
      <c r="D4" s="300" t="s">
        <v>218</v>
      </c>
      <c r="E4" s="59" t="s">
        <v>217</v>
      </c>
      <c r="F4" s="240">
        <v>1016480</v>
      </c>
      <c r="G4" s="240">
        <v>1016480</v>
      </c>
      <c r="H4" s="241">
        <v>1016480</v>
      </c>
      <c r="I4" s="242"/>
      <c r="J4" s="29"/>
    </row>
    <row r="5" spans="1:10" ht="28.5" customHeight="1" thickBot="1">
      <c r="A5" s="296"/>
      <c r="B5" s="386" t="s">
        <v>206</v>
      </c>
      <c r="C5" s="302"/>
      <c r="D5" s="300" t="s">
        <v>146</v>
      </c>
      <c r="E5" s="59" t="s">
        <v>205</v>
      </c>
      <c r="F5" s="64">
        <f>F6+F7+F8+F9+F10+F11+F12+F13+F14+F15</f>
        <v>5737904</v>
      </c>
      <c r="G5" s="64">
        <f>G6+G7+G8+G9+G10+G11+G12+G13+G14+G15</f>
        <v>1399435.5</v>
      </c>
      <c r="H5" s="64">
        <v>91153</v>
      </c>
      <c r="I5" s="249">
        <f t="shared" si="0"/>
        <v>1308282.5</v>
      </c>
      <c r="J5" s="29"/>
    </row>
    <row r="6" spans="1:10" ht="15.75" customHeight="1" thickBot="1">
      <c r="A6" s="296"/>
      <c r="B6" s="387"/>
      <c r="C6" s="301" t="s">
        <v>199</v>
      </c>
      <c r="D6" s="303"/>
      <c r="E6" s="304"/>
      <c r="F6" s="305">
        <v>329837</v>
      </c>
      <c r="G6" s="305">
        <v>98951.1</v>
      </c>
      <c r="H6" s="306">
        <v>65967.4</v>
      </c>
      <c r="I6" s="307">
        <f t="shared" si="0"/>
        <v>32983.70000000001</v>
      </c>
      <c r="J6" s="29"/>
    </row>
    <row r="7" spans="1:10" ht="15.75" customHeight="1">
      <c r="A7" s="296"/>
      <c r="B7" s="312"/>
      <c r="C7" s="299" t="s">
        <v>200</v>
      </c>
      <c r="D7" s="311"/>
      <c r="E7" s="76"/>
      <c r="F7" s="18">
        <v>551261</v>
      </c>
      <c r="G7" s="18">
        <v>165378.3</v>
      </c>
      <c r="H7" s="256"/>
      <c r="I7" s="313">
        <f t="shared" si="0"/>
        <v>165378.3</v>
      </c>
      <c r="J7" s="29"/>
    </row>
    <row r="8" spans="1:10" ht="15.75" customHeight="1">
      <c r="A8" s="296"/>
      <c r="B8" s="314"/>
      <c r="C8" s="299" t="s">
        <v>170</v>
      </c>
      <c r="D8" s="311"/>
      <c r="E8" s="76"/>
      <c r="F8" s="18">
        <v>880000</v>
      </c>
      <c r="G8" s="18">
        <v>25500</v>
      </c>
      <c r="H8" s="256">
        <v>25185.6</v>
      </c>
      <c r="I8" s="313">
        <f t="shared" si="0"/>
        <v>314.40000000000146</v>
      </c>
      <c r="J8" s="29"/>
    </row>
    <row r="9" spans="1:10" ht="15.75" customHeight="1">
      <c r="A9" s="296"/>
      <c r="B9" s="314"/>
      <c r="C9" s="299" t="s">
        <v>167</v>
      </c>
      <c r="D9" s="311"/>
      <c r="E9" s="76"/>
      <c r="F9" s="18">
        <v>111720</v>
      </c>
      <c r="G9" s="18">
        <v>33516</v>
      </c>
      <c r="H9" s="256"/>
      <c r="I9" s="313">
        <f t="shared" si="0"/>
        <v>33516</v>
      </c>
      <c r="J9" s="29"/>
    </row>
    <row r="10" spans="1:10" ht="15.75" customHeight="1">
      <c r="A10" s="296"/>
      <c r="B10" s="314"/>
      <c r="C10" s="299" t="s">
        <v>166</v>
      </c>
      <c r="D10" s="311"/>
      <c r="E10" s="76"/>
      <c r="F10" s="18">
        <v>965252</v>
      </c>
      <c r="G10" s="18">
        <v>289575.6</v>
      </c>
      <c r="H10" s="256"/>
      <c r="I10" s="313">
        <f t="shared" si="0"/>
        <v>289575.6</v>
      </c>
      <c r="J10" s="29"/>
    </row>
    <row r="11" spans="1:10" ht="15.75" customHeight="1">
      <c r="A11" s="296"/>
      <c r="B11" s="314"/>
      <c r="C11" s="299" t="s">
        <v>201</v>
      </c>
      <c r="D11" s="311"/>
      <c r="E11" s="76"/>
      <c r="F11" s="18">
        <v>278119</v>
      </c>
      <c r="G11" s="18">
        <v>0</v>
      </c>
      <c r="H11" s="256"/>
      <c r="I11" s="313">
        <f t="shared" si="0"/>
        <v>0</v>
      </c>
      <c r="J11" s="29"/>
    </row>
    <row r="12" spans="1:10" ht="15.75" customHeight="1">
      <c r="A12" s="296"/>
      <c r="B12" s="314"/>
      <c r="C12" s="299" t="s">
        <v>203</v>
      </c>
      <c r="D12" s="311"/>
      <c r="E12" s="76"/>
      <c r="F12" s="18">
        <v>873060</v>
      </c>
      <c r="G12" s="18">
        <v>261918</v>
      </c>
      <c r="H12" s="256"/>
      <c r="I12" s="313">
        <f t="shared" si="0"/>
        <v>261918</v>
      </c>
      <c r="J12" s="29"/>
    </row>
    <row r="13" spans="1:10" ht="15.75" customHeight="1">
      <c r="A13" s="296"/>
      <c r="B13" s="314"/>
      <c r="C13" s="299" t="s">
        <v>171</v>
      </c>
      <c r="D13" s="311"/>
      <c r="E13" s="76"/>
      <c r="F13" s="18">
        <v>364490</v>
      </c>
      <c r="G13" s="18">
        <v>109347</v>
      </c>
      <c r="H13" s="256"/>
      <c r="I13" s="313">
        <f t="shared" si="0"/>
        <v>109347</v>
      </c>
      <c r="J13" s="29"/>
    </row>
    <row r="14" spans="1:10" ht="15.75" customHeight="1">
      <c r="A14" s="296"/>
      <c r="B14" s="314"/>
      <c r="C14" s="299" t="s">
        <v>202</v>
      </c>
      <c r="D14" s="311"/>
      <c r="E14" s="76"/>
      <c r="F14" s="18">
        <v>585037</v>
      </c>
      <c r="G14" s="18">
        <v>175511.1</v>
      </c>
      <c r="H14" s="256"/>
      <c r="I14" s="313">
        <f t="shared" si="0"/>
        <v>175511.1</v>
      </c>
      <c r="J14" s="29"/>
    </row>
    <row r="15" spans="1:10" ht="15.75" customHeight="1" thickBot="1">
      <c r="A15" s="296"/>
      <c r="B15" s="297"/>
      <c r="C15" s="298" t="s">
        <v>204</v>
      </c>
      <c r="D15" s="308"/>
      <c r="E15" s="214"/>
      <c r="F15" s="236">
        <v>799128</v>
      </c>
      <c r="G15" s="236">
        <v>239738.4</v>
      </c>
      <c r="H15" s="309"/>
      <c r="I15" s="310">
        <f t="shared" si="0"/>
        <v>239738.4</v>
      </c>
      <c r="J15" s="29"/>
    </row>
    <row r="16" spans="1:10" ht="37.5" customHeight="1" thickBot="1">
      <c r="A16" s="127">
        <v>2</v>
      </c>
      <c r="B16" s="168" t="s">
        <v>65</v>
      </c>
      <c r="C16" s="137" t="s">
        <v>39</v>
      </c>
      <c r="D16" s="46" t="s">
        <v>195</v>
      </c>
      <c r="E16" s="59" t="s">
        <v>111</v>
      </c>
      <c r="F16" s="240">
        <v>551640</v>
      </c>
      <c r="G16" s="240"/>
      <c r="H16" s="241"/>
      <c r="I16" s="242"/>
      <c r="J16" s="23"/>
    </row>
    <row r="17" spans="1:18" ht="39.75" customHeight="1" thickBot="1">
      <c r="A17" s="128">
        <v>3</v>
      </c>
      <c r="B17" s="169" t="s">
        <v>80</v>
      </c>
      <c r="C17" s="142" t="s">
        <v>9</v>
      </c>
      <c r="D17" s="48" t="s">
        <v>179</v>
      </c>
      <c r="E17" s="49" t="s">
        <v>130</v>
      </c>
      <c r="F17" s="210">
        <v>119669</v>
      </c>
      <c r="G17" s="243">
        <v>119669</v>
      </c>
      <c r="H17" s="244">
        <v>119669</v>
      </c>
      <c r="I17" s="245">
        <f aca="true" t="shared" si="1" ref="I17:I39">G17-H17</f>
        <v>0</v>
      </c>
      <c r="R17" s="31">
        <f>F34+F35+F36+F37+F39+F40+F44+F47+F48+F49+F50+F51+F63+F64+F65+F66+F69+F70+F71+F71+F72+F85+F86+F103+F17+F18+F19+F20+F22</f>
        <v>93949549</v>
      </c>
    </row>
    <row r="18" spans="1:9" ht="40.5" customHeight="1" thickBot="1">
      <c r="A18" s="128">
        <v>4</v>
      </c>
      <c r="B18" s="170" t="s">
        <v>81</v>
      </c>
      <c r="C18" s="137" t="s">
        <v>9</v>
      </c>
      <c r="D18" s="46" t="s">
        <v>180</v>
      </c>
      <c r="E18" s="47" t="s">
        <v>131</v>
      </c>
      <c r="F18" s="246">
        <v>425000</v>
      </c>
      <c r="G18" s="247">
        <v>425000</v>
      </c>
      <c r="H18" s="240">
        <v>425000</v>
      </c>
      <c r="I18" s="205">
        <f t="shared" si="1"/>
        <v>0</v>
      </c>
    </row>
    <row r="19" spans="1:9" ht="39.75" customHeight="1" thickBot="1">
      <c r="A19" s="128">
        <v>5</v>
      </c>
      <c r="B19" s="169" t="s">
        <v>82</v>
      </c>
      <c r="C19" s="142" t="s">
        <v>9</v>
      </c>
      <c r="D19" s="48" t="s">
        <v>181</v>
      </c>
      <c r="E19" s="49" t="s">
        <v>132</v>
      </c>
      <c r="F19" s="244">
        <v>87000</v>
      </c>
      <c r="G19" s="244">
        <v>5139</v>
      </c>
      <c r="H19" s="244">
        <v>5139</v>
      </c>
      <c r="I19" s="245">
        <f t="shared" si="1"/>
        <v>0</v>
      </c>
    </row>
    <row r="20" spans="1:9" ht="40.5" customHeight="1" thickBot="1">
      <c r="A20" s="128">
        <v>6</v>
      </c>
      <c r="B20" s="170" t="s">
        <v>83</v>
      </c>
      <c r="C20" s="137" t="s">
        <v>39</v>
      </c>
      <c r="D20" s="46" t="s">
        <v>182</v>
      </c>
      <c r="E20" s="47" t="s">
        <v>133</v>
      </c>
      <c r="F20" s="240">
        <v>182000</v>
      </c>
      <c r="G20" s="240">
        <v>182000</v>
      </c>
      <c r="H20" s="240">
        <v>182000</v>
      </c>
      <c r="I20" s="205">
        <f t="shared" si="1"/>
        <v>0</v>
      </c>
    </row>
    <row r="21" spans="1:9" ht="39.75" customHeight="1" thickBot="1">
      <c r="A21" s="128">
        <v>7</v>
      </c>
      <c r="B21" s="169" t="s">
        <v>84</v>
      </c>
      <c r="C21" s="137" t="s">
        <v>39</v>
      </c>
      <c r="D21" s="48" t="s">
        <v>183</v>
      </c>
      <c r="E21" s="49" t="s">
        <v>134</v>
      </c>
      <c r="F21" s="244"/>
      <c r="G21" s="244"/>
      <c r="H21" s="244"/>
      <c r="I21" s="245">
        <f t="shared" si="1"/>
        <v>0</v>
      </c>
    </row>
    <row r="22" spans="1:9" ht="39.75" customHeight="1" thickBot="1">
      <c r="A22" s="128">
        <v>8</v>
      </c>
      <c r="B22" s="170" t="s">
        <v>85</v>
      </c>
      <c r="C22" s="137" t="s">
        <v>48</v>
      </c>
      <c r="D22" s="46" t="s">
        <v>184</v>
      </c>
      <c r="E22" s="319" t="s">
        <v>135</v>
      </c>
      <c r="F22" s="305">
        <v>306000</v>
      </c>
      <c r="G22" s="305">
        <v>236655</v>
      </c>
      <c r="H22" s="305">
        <v>236655</v>
      </c>
      <c r="I22" s="307">
        <f t="shared" si="1"/>
        <v>0</v>
      </c>
    </row>
    <row r="23" spans="1:9" ht="31.5" customHeight="1" thickBot="1">
      <c r="A23" s="321">
        <v>9</v>
      </c>
      <c r="B23" s="189" t="s">
        <v>186</v>
      </c>
      <c r="C23" s="318"/>
      <c r="D23" s="327" t="s">
        <v>209</v>
      </c>
      <c r="E23" s="320" t="s">
        <v>101</v>
      </c>
      <c r="F23" s="35">
        <f>F24+F25+F26</f>
        <v>17000</v>
      </c>
      <c r="G23" s="35">
        <f>G24+G25+G26</f>
        <v>0</v>
      </c>
      <c r="H23" s="35">
        <f>H24+H25+H26</f>
        <v>0</v>
      </c>
      <c r="I23" s="307">
        <f t="shared" si="1"/>
        <v>0</v>
      </c>
    </row>
    <row r="24" spans="1:9" ht="14.25" customHeight="1">
      <c r="A24" s="315"/>
      <c r="B24" s="322"/>
      <c r="C24" s="317" t="s">
        <v>23</v>
      </c>
      <c r="D24" s="94"/>
      <c r="E24" s="94"/>
      <c r="F24" s="63">
        <v>4500</v>
      </c>
      <c r="G24" s="63"/>
      <c r="H24" s="63"/>
      <c r="I24" s="307">
        <f t="shared" si="1"/>
        <v>0</v>
      </c>
    </row>
    <row r="25" spans="1:9" ht="14.25" customHeight="1">
      <c r="A25" s="315"/>
      <c r="B25" s="323"/>
      <c r="C25" s="2" t="s">
        <v>207</v>
      </c>
      <c r="D25" s="316"/>
      <c r="E25" s="11"/>
      <c r="F25" s="18">
        <v>4500</v>
      </c>
      <c r="G25" s="18"/>
      <c r="H25" s="18"/>
      <c r="I25" s="313">
        <f t="shared" si="1"/>
        <v>0</v>
      </c>
    </row>
    <row r="26" spans="1:9" ht="14.25" customHeight="1" thickBot="1">
      <c r="A26" s="315"/>
      <c r="B26" s="283"/>
      <c r="C26" s="324" t="s">
        <v>208</v>
      </c>
      <c r="D26" s="325"/>
      <c r="E26" s="326"/>
      <c r="F26" s="236">
        <v>8000</v>
      </c>
      <c r="G26" s="236"/>
      <c r="H26" s="236"/>
      <c r="I26" s="310">
        <f t="shared" si="1"/>
        <v>0</v>
      </c>
    </row>
    <row r="27" spans="1:9" ht="27.75" customHeight="1" thickBot="1">
      <c r="A27" s="365">
        <v>10</v>
      </c>
      <c r="B27" s="383" t="s">
        <v>187</v>
      </c>
      <c r="C27" s="137"/>
      <c r="D27" s="46" t="s">
        <v>146</v>
      </c>
      <c r="E27" s="47" t="s">
        <v>103</v>
      </c>
      <c r="F27" s="64">
        <f>F28+F29</f>
        <v>51500</v>
      </c>
      <c r="G27" s="64">
        <f>G28+G29</f>
        <v>19000</v>
      </c>
      <c r="H27" s="64">
        <f>H28+H29</f>
        <v>19000</v>
      </c>
      <c r="I27" s="249">
        <f t="shared" si="1"/>
        <v>0</v>
      </c>
    </row>
    <row r="28" spans="1:9" ht="16.5" customHeight="1">
      <c r="A28" s="366"/>
      <c r="B28" s="353"/>
      <c r="C28" s="138" t="s">
        <v>23</v>
      </c>
      <c r="D28" s="218" t="s">
        <v>160</v>
      </c>
      <c r="E28" s="40"/>
      <c r="F28" s="63">
        <v>13500</v>
      </c>
      <c r="G28" s="63"/>
      <c r="H28" s="63"/>
      <c r="I28" s="250">
        <f t="shared" si="1"/>
        <v>0</v>
      </c>
    </row>
    <row r="29" spans="1:9" ht="16.5" customHeight="1" thickBot="1">
      <c r="A29" s="367"/>
      <c r="B29" s="354"/>
      <c r="C29" s="139" t="s">
        <v>17</v>
      </c>
      <c r="D29" s="106"/>
      <c r="E29" s="90"/>
      <c r="F29" s="251">
        <v>38000</v>
      </c>
      <c r="G29" s="251">
        <v>19000</v>
      </c>
      <c r="H29" s="251">
        <v>19000</v>
      </c>
      <c r="I29" s="252">
        <f t="shared" si="1"/>
        <v>0</v>
      </c>
    </row>
    <row r="30" spans="1:9" ht="28.5" customHeight="1" thickBot="1">
      <c r="A30" s="365">
        <v>11</v>
      </c>
      <c r="B30" s="383" t="s">
        <v>188</v>
      </c>
      <c r="C30" s="137"/>
      <c r="D30" s="46" t="s">
        <v>146</v>
      </c>
      <c r="E30" s="47" t="s">
        <v>105</v>
      </c>
      <c r="F30" s="64">
        <f>F31+F32</f>
        <v>24000</v>
      </c>
      <c r="G30" s="64">
        <f>G31+G32</f>
        <v>0</v>
      </c>
      <c r="H30" s="64">
        <f>H31+H32</f>
        <v>0</v>
      </c>
      <c r="I30" s="249">
        <f t="shared" si="1"/>
        <v>0</v>
      </c>
    </row>
    <row r="31" spans="1:9" ht="19.5" customHeight="1">
      <c r="A31" s="366"/>
      <c r="B31" s="353"/>
      <c r="C31" s="219" t="s">
        <v>23</v>
      </c>
      <c r="D31" s="223" t="s">
        <v>164</v>
      </c>
      <c r="E31" s="220"/>
      <c r="F31" s="231">
        <v>20000</v>
      </c>
      <c r="G31" s="231"/>
      <c r="H31" s="231"/>
      <c r="I31" s="253">
        <f t="shared" si="1"/>
        <v>0</v>
      </c>
    </row>
    <row r="32" spans="1:9" ht="15" customHeight="1" thickBot="1">
      <c r="A32" s="368"/>
      <c r="B32" s="354"/>
      <c r="C32" s="221" t="s">
        <v>17</v>
      </c>
      <c r="D32" s="106"/>
      <c r="E32" s="90"/>
      <c r="F32" s="251">
        <v>4000</v>
      </c>
      <c r="G32" s="251"/>
      <c r="H32" s="251"/>
      <c r="I32" s="252">
        <f t="shared" si="1"/>
        <v>0</v>
      </c>
    </row>
    <row r="33" spans="1:9" ht="41.25" customHeight="1" thickBot="1">
      <c r="A33" s="206">
        <v>12</v>
      </c>
      <c r="B33" s="188" t="s">
        <v>163</v>
      </c>
      <c r="C33" s="292" t="s">
        <v>39</v>
      </c>
      <c r="D33" s="288" t="s">
        <v>189</v>
      </c>
      <c r="E33" s="49" t="s">
        <v>161</v>
      </c>
      <c r="F33" s="244">
        <v>13000</v>
      </c>
      <c r="G33" s="244">
        <v>13000</v>
      </c>
      <c r="H33" s="244">
        <v>13000</v>
      </c>
      <c r="I33" s="252">
        <f t="shared" si="1"/>
        <v>0</v>
      </c>
    </row>
    <row r="34" spans="1:9" ht="41.25" customHeight="1" thickBot="1">
      <c r="A34" s="130">
        <v>13</v>
      </c>
      <c r="B34" s="172" t="s">
        <v>62</v>
      </c>
      <c r="C34" s="66" t="s">
        <v>11</v>
      </c>
      <c r="D34" s="46" t="s">
        <v>190</v>
      </c>
      <c r="E34" s="47" t="s">
        <v>59</v>
      </c>
      <c r="F34" s="240">
        <v>168100</v>
      </c>
      <c r="G34" s="240">
        <v>168100</v>
      </c>
      <c r="H34" s="240">
        <v>168100</v>
      </c>
      <c r="I34" s="242">
        <f t="shared" si="1"/>
        <v>0</v>
      </c>
    </row>
    <row r="35" spans="1:9" ht="41.25" customHeight="1" thickBot="1">
      <c r="A35" s="79">
        <v>14</v>
      </c>
      <c r="B35" s="173" t="s">
        <v>63</v>
      </c>
      <c r="C35" s="291" t="s">
        <v>11</v>
      </c>
      <c r="D35" s="290" t="s">
        <v>190</v>
      </c>
      <c r="E35" s="49" t="s">
        <v>60</v>
      </c>
      <c r="F35" s="244">
        <v>420300</v>
      </c>
      <c r="G35" s="244">
        <v>420300</v>
      </c>
      <c r="H35" s="244">
        <v>420300</v>
      </c>
      <c r="I35" s="248">
        <f t="shared" si="1"/>
        <v>0</v>
      </c>
    </row>
    <row r="36" spans="1:9" ht="41.25" customHeight="1" thickBot="1">
      <c r="A36" s="130">
        <v>15</v>
      </c>
      <c r="B36" s="172" t="s">
        <v>61</v>
      </c>
      <c r="C36" s="142" t="s">
        <v>11</v>
      </c>
      <c r="D36" s="46" t="s">
        <v>190</v>
      </c>
      <c r="E36" s="47" t="s">
        <v>64</v>
      </c>
      <c r="F36" s="240">
        <v>50400</v>
      </c>
      <c r="G36" s="240">
        <v>30000</v>
      </c>
      <c r="H36" s="240">
        <v>30000</v>
      </c>
      <c r="I36" s="242">
        <f t="shared" si="1"/>
        <v>0</v>
      </c>
    </row>
    <row r="37" spans="1:9" ht="30.75" customHeight="1" thickBot="1">
      <c r="A37" s="79">
        <v>16</v>
      </c>
      <c r="B37" s="140" t="s">
        <v>98</v>
      </c>
      <c r="C37" s="291" t="s">
        <v>11</v>
      </c>
      <c r="D37" s="290" t="s">
        <v>190</v>
      </c>
      <c r="E37" s="49" t="s">
        <v>147</v>
      </c>
      <c r="F37" s="244">
        <v>7500</v>
      </c>
      <c r="G37" s="244"/>
      <c r="H37" s="244"/>
      <c r="I37" s="248">
        <f t="shared" si="1"/>
        <v>0</v>
      </c>
    </row>
    <row r="38" spans="1:9" ht="26.25" customHeight="1" thickBot="1">
      <c r="A38" s="130">
        <v>17</v>
      </c>
      <c r="B38" s="170" t="s">
        <v>107</v>
      </c>
      <c r="C38" s="137" t="s">
        <v>10</v>
      </c>
      <c r="D38" s="46" t="s">
        <v>198</v>
      </c>
      <c r="E38" s="47" t="s">
        <v>108</v>
      </c>
      <c r="F38" s="240">
        <v>42800</v>
      </c>
      <c r="G38" s="240"/>
      <c r="H38" s="240"/>
      <c r="I38" s="242">
        <f t="shared" si="1"/>
        <v>0</v>
      </c>
    </row>
    <row r="39" spans="1:9" ht="42.75" customHeight="1" thickBot="1">
      <c r="A39" s="131">
        <v>18</v>
      </c>
      <c r="B39" s="169" t="s">
        <v>113</v>
      </c>
      <c r="C39" s="142" t="s">
        <v>17</v>
      </c>
      <c r="D39" s="48" t="s">
        <v>192</v>
      </c>
      <c r="E39" s="49" t="s">
        <v>114</v>
      </c>
      <c r="F39" s="244">
        <v>2550000</v>
      </c>
      <c r="G39" s="244">
        <v>1268625</v>
      </c>
      <c r="H39" s="244">
        <v>1268625</v>
      </c>
      <c r="I39" s="248">
        <f t="shared" si="1"/>
        <v>0</v>
      </c>
    </row>
    <row r="40" spans="1:9" ht="27" customHeight="1" thickBot="1">
      <c r="A40" s="365">
        <v>19</v>
      </c>
      <c r="B40" s="363" t="s">
        <v>58</v>
      </c>
      <c r="C40" s="137"/>
      <c r="D40" s="46" t="s">
        <v>214</v>
      </c>
      <c r="E40" s="47" t="s">
        <v>115</v>
      </c>
      <c r="F40" s="64">
        <f>F41+F42+F43</f>
        <v>516000</v>
      </c>
      <c r="G40" s="64">
        <f>G41+G42+G43</f>
        <v>166100</v>
      </c>
      <c r="H40" s="64">
        <f>H41+H42+H43</f>
        <v>165920</v>
      </c>
      <c r="I40" s="65">
        <f>I41+I42+I43</f>
        <v>180</v>
      </c>
    </row>
    <row r="41" spans="1:9" ht="15" customHeight="1">
      <c r="A41" s="366"/>
      <c r="B41" s="350"/>
      <c r="C41" s="143" t="s">
        <v>30</v>
      </c>
      <c r="D41" s="39"/>
      <c r="E41" s="62" t="s">
        <v>36</v>
      </c>
      <c r="F41" s="63">
        <v>270600</v>
      </c>
      <c r="G41" s="63">
        <v>80600</v>
      </c>
      <c r="H41" s="254">
        <v>80520</v>
      </c>
      <c r="I41" s="255">
        <f aca="true" t="shared" si="2" ref="I41:I72">G41-H41</f>
        <v>80</v>
      </c>
    </row>
    <row r="42" spans="1:9" ht="15" customHeight="1">
      <c r="A42" s="366"/>
      <c r="B42" s="350"/>
      <c r="C42" s="144" t="s">
        <v>41</v>
      </c>
      <c r="D42" s="25"/>
      <c r="E42" s="30" t="s">
        <v>37</v>
      </c>
      <c r="F42" s="18">
        <v>25200</v>
      </c>
      <c r="G42" s="18">
        <v>8800</v>
      </c>
      <c r="H42" s="256">
        <v>8784</v>
      </c>
      <c r="I42" s="234">
        <f t="shared" si="2"/>
        <v>16</v>
      </c>
    </row>
    <row r="43" spans="1:9" ht="15" customHeight="1" thickBot="1">
      <c r="A43" s="367"/>
      <c r="B43" s="351"/>
      <c r="C43" s="145" t="s">
        <v>10</v>
      </c>
      <c r="D43" s="106"/>
      <c r="E43" s="41" t="s">
        <v>38</v>
      </c>
      <c r="F43" s="251">
        <v>220200</v>
      </c>
      <c r="G43" s="251">
        <v>76700</v>
      </c>
      <c r="H43" s="257">
        <v>76616</v>
      </c>
      <c r="I43" s="238">
        <f t="shared" si="2"/>
        <v>84</v>
      </c>
    </row>
    <row r="44" spans="1:9" ht="26.25" customHeight="1" thickBot="1">
      <c r="A44" s="365">
        <v>20</v>
      </c>
      <c r="B44" s="363" t="s">
        <v>150</v>
      </c>
      <c r="C44" s="66"/>
      <c r="D44" s="46" t="s">
        <v>191</v>
      </c>
      <c r="E44" s="47" t="s">
        <v>116</v>
      </c>
      <c r="F44" s="64">
        <f>F45+F46</f>
        <v>6901000</v>
      </c>
      <c r="G44" s="64">
        <f>G45+G46</f>
        <v>4655500</v>
      </c>
      <c r="H44" s="64">
        <f>H45+H46</f>
        <v>4575445.279999999</v>
      </c>
      <c r="I44" s="65">
        <f t="shared" si="2"/>
        <v>80054.72000000067</v>
      </c>
    </row>
    <row r="45" spans="1:9" ht="18" customHeight="1">
      <c r="A45" s="366"/>
      <c r="B45" s="369"/>
      <c r="C45" s="143" t="s">
        <v>31</v>
      </c>
      <c r="D45" s="39"/>
      <c r="E45" s="40"/>
      <c r="F45" s="63">
        <v>291600</v>
      </c>
      <c r="G45" s="63">
        <v>191900</v>
      </c>
      <c r="H45" s="63">
        <v>191899.89</v>
      </c>
      <c r="I45" s="255">
        <f t="shared" si="2"/>
        <v>0.10999999998603016</v>
      </c>
    </row>
    <row r="46" spans="1:9" ht="18" customHeight="1" thickBot="1">
      <c r="A46" s="367"/>
      <c r="B46" s="370"/>
      <c r="C46" s="146" t="s">
        <v>11</v>
      </c>
      <c r="D46" s="26"/>
      <c r="E46" s="43"/>
      <c r="F46" s="258">
        <v>6609400</v>
      </c>
      <c r="G46" s="258">
        <v>4463600</v>
      </c>
      <c r="H46" s="264">
        <v>4383545.39</v>
      </c>
      <c r="I46" s="239">
        <f t="shared" si="2"/>
        <v>80054.61000000034</v>
      </c>
    </row>
    <row r="47" spans="1:9" ht="27" customHeight="1" thickBot="1">
      <c r="A47" s="128">
        <v>21</v>
      </c>
      <c r="B47" s="174" t="s">
        <v>45</v>
      </c>
      <c r="C47" s="137" t="s">
        <v>9</v>
      </c>
      <c r="D47" s="46" t="s">
        <v>140</v>
      </c>
      <c r="E47" s="47" t="s">
        <v>117</v>
      </c>
      <c r="F47" s="246">
        <v>54000</v>
      </c>
      <c r="G47" s="247">
        <v>13300</v>
      </c>
      <c r="H47" s="240">
        <v>13198.56</v>
      </c>
      <c r="I47" s="205">
        <f t="shared" si="2"/>
        <v>101.44000000000051</v>
      </c>
    </row>
    <row r="48" spans="1:9" ht="39" customHeight="1" thickBot="1">
      <c r="A48" s="128">
        <v>22</v>
      </c>
      <c r="B48" s="175" t="s">
        <v>47</v>
      </c>
      <c r="C48" s="147" t="s">
        <v>11</v>
      </c>
      <c r="D48" s="48" t="s">
        <v>33</v>
      </c>
      <c r="E48" s="109" t="s">
        <v>118</v>
      </c>
      <c r="F48" s="243">
        <v>1836000</v>
      </c>
      <c r="G48" s="243">
        <v>873000</v>
      </c>
      <c r="H48" s="264">
        <v>873000</v>
      </c>
      <c r="I48" s="245">
        <f t="shared" si="2"/>
        <v>0</v>
      </c>
    </row>
    <row r="49" spans="1:9" ht="39" customHeight="1" thickBot="1">
      <c r="A49" s="128">
        <v>23</v>
      </c>
      <c r="B49" s="176" t="s">
        <v>78</v>
      </c>
      <c r="C49" s="137" t="s">
        <v>11</v>
      </c>
      <c r="D49" s="328" t="s">
        <v>79</v>
      </c>
      <c r="E49" s="47" t="s">
        <v>99</v>
      </c>
      <c r="F49" s="240">
        <v>1100000</v>
      </c>
      <c r="G49" s="240">
        <v>585100</v>
      </c>
      <c r="H49" s="241">
        <v>584375.2</v>
      </c>
      <c r="I49" s="205">
        <f t="shared" si="2"/>
        <v>724.8000000000466</v>
      </c>
    </row>
    <row r="50" spans="1:9" ht="42" customHeight="1" thickBot="1">
      <c r="A50" s="128">
        <v>24</v>
      </c>
      <c r="B50" s="177" t="s">
        <v>74</v>
      </c>
      <c r="C50" s="147" t="s">
        <v>11</v>
      </c>
      <c r="D50" s="329" t="s">
        <v>35</v>
      </c>
      <c r="E50" s="109" t="s">
        <v>119</v>
      </c>
      <c r="F50" s="243">
        <v>1062000</v>
      </c>
      <c r="G50" s="243">
        <v>430100</v>
      </c>
      <c r="H50" s="260">
        <v>428714.09</v>
      </c>
      <c r="I50" s="245">
        <f t="shared" si="2"/>
        <v>1385.9099999999744</v>
      </c>
    </row>
    <row r="51" spans="1:10" ht="27" customHeight="1" thickBot="1">
      <c r="A51" s="356">
        <v>25</v>
      </c>
      <c r="B51" s="178" t="s">
        <v>14</v>
      </c>
      <c r="C51" s="148" t="s">
        <v>11</v>
      </c>
      <c r="D51" s="46" t="s">
        <v>35</v>
      </c>
      <c r="E51" s="59" t="s">
        <v>120</v>
      </c>
      <c r="F51" s="67">
        <f>F52+F53</f>
        <v>3185000</v>
      </c>
      <c r="G51" s="67">
        <f>G52+G53</f>
        <v>1317100</v>
      </c>
      <c r="H51" s="67">
        <f>H52+H53</f>
        <v>1317088.75</v>
      </c>
      <c r="I51" s="65">
        <f t="shared" si="2"/>
        <v>11.25</v>
      </c>
      <c r="J51" s="17"/>
    </row>
    <row r="52" spans="1:9" ht="18" customHeight="1">
      <c r="A52" s="356"/>
      <c r="B52" s="179" t="s">
        <v>19</v>
      </c>
      <c r="C52" s="204"/>
      <c r="D52" s="39"/>
      <c r="E52" s="149" t="s">
        <v>22</v>
      </c>
      <c r="F52" s="261">
        <v>1475000</v>
      </c>
      <c r="G52" s="261">
        <v>668242</v>
      </c>
      <c r="H52" s="63">
        <v>668237.14</v>
      </c>
      <c r="I52" s="255">
        <f t="shared" si="2"/>
        <v>4.85999999998603</v>
      </c>
    </row>
    <row r="53" spans="1:9" ht="18" customHeight="1" thickBot="1">
      <c r="A53" s="356"/>
      <c r="B53" s="180" t="s">
        <v>20</v>
      </c>
      <c r="D53" s="106"/>
      <c r="E53" s="136" t="s">
        <v>21</v>
      </c>
      <c r="F53" s="262">
        <v>1710000</v>
      </c>
      <c r="G53" s="262">
        <v>648858</v>
      </c>
      <c r="H53" s="251">
        <v>648851.61</v>
      </c>
      <c r="I53" s="238">
        <f t="shared" si="2"/>
        <v>6.39000000001397</v>
      </c>
    </row>
    <row r="54" spans="1:9" ht="18" customHeight="1" thickBot="1">
      <c r="A54" s="365">
        <v>26</v>
      </c>
      <c r="B54" s="363" t="s">
        <v>165</v>
      </c>
      <c r="C54" s="380"/>
      <c r="D54" s="225"/>
      <c r="E54" s="227"/>
      <c r="F54" s="67">
        <f>F55+F56+F57</f>
        <v>8191200</v>
      </c>
      <c r="G54" s="67">
        <f>G55+G56+G57</f>
        <v>2654640.9299999997</v>
      </c>
      <c r="H54" s="67">
        <f>H55+H56+H57</f>
        <v>2654640.9299999997</v>
      </c>
      <c r="I54" s="229">
        <f t="shared" si="2"/>
        <v>0</v>
      </c>
    </row>
    <row r="55" spans="1:9" ht="15.75" customHeight="1">
      <c r="A55" s="366"/>
      <c r="B55" s="369"/>
      <c r="C55" s="381"/>
      <c r="D55" s="228" t="s">
        <v>167</v>
      </c>
      <c r="E55" s="371" t="s">
        <v>168</v>
      </c>
      <c r="F55" s="230">
        <v>6456800</v>
      </c>
      <c r="G55" s="230">
        <v>1853719.13</v>
      </c>
      <c r="H55" s="231">
        <v>1853719.13</v>
      </c>
      <c r="I55" s="232">
        <f t="shared" si="2"/>
        <v>0</v>
      </c>
    </row>
    <row r="56" spans="1:9" ht="15.75" customHeight="1">
      <c r="A56" s="366"/>
      <c r="B56" s="369"/>
      <c r="C56" s="381"/>
      <c r="D56" s="228" t="s">
        <v>166</v>
      </c>
      <c r="E56" s="372"/>
      <c r="F56" s="233">
        <v>1660900</v>
      </c>
      <c r="G56" s="233">
        <v>800921.8</v>
      </c>
      <c r="H56" s="18">
        <v>800921.8</v>
      </c>
      <c r="I56" s="234">
        <f t="shared" si="2"/>
        <v>0</v>
      </c>
    </row>
    <row r="57" spans="1:9" ht="15.75" customHeight="1" thickBot="1">
      <c r="A57" s="367"/>
      <c r="B57" s="370"/>
      <c r="C57" s="382"/>
      <c r="D57" s="226" t="s">
        <v>162</v>
      </c>
      <c r="E57" s="373"/>
      <c r="F57" s="235">
        <v>73500</v>
      </c>
      <c r="G57" s="235"/>
      <c r="H57" s="236"/>
      <c r="I57" s="237">
        <f t="shared" si="2"/>
        <v>0</v>
      </c>
    </row>
    <row r="58" spans="1:9" ht="27.75" customHeight="1" thickBot="1">
      <c r="A58" s="365">
        <v>27</v>
      </c>
      <c r="B58" s="364" t="s">
        <v>177</v>
      </c>
      <c r="C58" s="150"/>
      <c r="D58" s="46" t="s">
        <v>146</v>
      </c>
      <c r="E58" s="47" t="s">
        <v>110</v>
      </c>
      <c r="F58" s="64">
        <f>F59+F61+F60+F62</f>
        <v>2237700</v>
      </c>
      <c r="G58" s="64">
        <f>G59+G61+G60+G62</f>
        <v>1044500</v>
      </c>
      <c r="H58" s="64">
        <f>H59+H61+H60+H62</f>
        <v>1042472.82</v>
      </c>
      <c r="I58" s="205">
        <f t="shared" si="2"/>
        <v>2027.1800000000512</v>
      </c>
    </row>
    <row r="59" spans="1:9" ht="13.5" customHeight="1">
      <c r="A59" s="366"/>
      <c r="B59" s="353"/>
      <c r="C59" s="151" t="s">
        <v>30</v>
      </c>
      <c r="D59" s="39"/>
      <c r="E59" s="40"/>
      <c r="F59" s="63">
        <v>500000</v>
      </c>
      <c r="G59" s="63">
        <v>175500</v>
      </c>
      <c r="H59" s="263">
        <v>175500</v>
      </c>
      <c r="I59" s="255">
        <f t="shared" si="2"/>
        <v>0</v>
      </c>
    </row>
    <row r="60" spans="1:9" ht="13.5" customHeight="1">
      <c r="A60" s="366"/>
      <c r="B60" s="353"/>
      <c r="C60" s="151" t="s">
        <v>11</v>
      </c>
      <c r="D60" s="39"/>
      <c r="E60" s="40"/>
      <c r="F60" s="63">
        <v>1347700</v>
      </c>
      <c r="G60" s="63">
        <v>725000</v>
      </c>
      <c r="H60" s="263">
        <v>722972.82</v>
      </c>
      <c r="I60" s="255">
        <f t="shared" si="2"/>
        <v>2027.1800000000512</v>
      </c>
    </row>
    <row r="61" spans="1:9" ht="13.5" customHeight="1">
      <c r="A61" s="366"/>
      <c r="B61" s="353"/>
      <c r="C61" s="152" t="s">
        <v>152</v>
      </c>
      <c r="D61" s="25"/>
      <c r="E61" s="11"/>
      <c r="F61" s="18">
        <v>24000</v>
      </c>
      <c r="G61" s="18">
        <v>8000</v>
      </c>
      <c r="H61" s="264">
        <v>8000</v>
      </c>
      <c r="I61" s="234">
        <f t="shared" si="2"/>
        <v>0</v>
      </c>
    </row>
    <row r="62" spans="1:9" ht="13.5" customHeight="1" thickBot="1">
      <c r="A62" s="368"/>
      <c r="B62" s="353"/>
      <c r="C62" s="153" t="s">
        <v>10</v>
      </c>
      <c r="D62" s="26"/>
      <c r="E62" s="43"/>
      <c r="F62" s="258">
        <v>366000</v>
      </c>
      <c r="G62" s="258">
        <v>136000</v>
      </c>
      <c r="H62" s="259">
        <v>136000</v>
      </c>
      <c r="I62" s="239">
        <f t="shared" si="2"/>
        <v>0</v>
      </c>
    </row>
    <row r="63" spans="1:9" ht="25.5" customHeight="1" thickBot="1">
      <c r="A63" s="130">
        <v>28</v>
      </c>
      <c r="B63" s="176" t="s">
        <v>72</v>
      </c>
      <c r="C63" s="137" t="s">
        <v>23</v>
      </c>
      <c r="D63" s="328" t="s">
        <v>73</v>
      </c>
      <c r="E63" s="47" t="s">
        <v>71</v>
      </c>
      <c r="F63" s="240">
        <v>1948000</v>
      </c>
      <c r="G63" s="240">
        <v>974000</v>
      </c>
      <c r="H63" s="240">
        <v>974000</v>
      </c>
      <c r="I63" s="239">
        <f t="shared" si="2"/>
        <v>0</v>
      </c>
    </row>
    <row r="64" spans="1:9" ht="29.25" customHeight="1" thickBot="1">
      <c r="A64" s="131">
        <v>29</v>
      </c>
      <c r="B64" s="181" t="s">
        <v>13</v>
      </c>
      <c r="C64" s="137" t="s">
        <v>11</v>
      </c>
      <c r="D64" s="46" t="s">
        <v>70</v>
      </c>
      <c r="E64" s="75" t="s">
        <v>137</v>
      </c>
      <c r="F64" s="240">
        <v>67862000</v>
      </c>
      <c r="G64" s="240">
        <v>35598400</v>
      </c>
      <c r="H64" s="264">
        <v>35592006.22</v>
      </c>
      <c r="I64" s="205">
        <f t="shared" si="2"/>
        <v>6393.780000001192</v>
      </c>
    </row>
    <row r="65" spans="1:9" ht="51.75" customHeight="1" thickBot="1">
      <c r="A65" s="128">
        <v>30</v>
      </c>
      <c r="B65" s="176" t="s">
        <v>151</v>
      </c>
      <c r="C65" s="137" t="s">
        <v>9</v>
      </c>
      <c r="D65" s="46" t="s">
        <v>69</v>
      </c>
      <c r="E65" s="47" t="s">
        <v>121</v>
      </c>
      <c r="F65" s="240">
        <v>400000</v>
      </c>
      <c r="G65" s="240">
        <v>150000</v>
      </c>
      <c r="H65" s="241">
        <v>150000</v>
      </c>
      <c r="I65" s="205">
        <f t="shared" si="2"/>
        <v>0</v>
      </c>
    </row>
    <row r="66" spans="1:9" ht="29.25" customHeight="1" thickBot="1">
      <c r="A66" s="356">
        <v>31</v>
      </c>
      <c r="B66" s="363" t="s">
        <v>87</v>
      </c>
      <c r="C66" s="66"/>
      <c r="D66" s="46" t="s">
        <v>141</v>
      </c>
      <c r="E66" s="47" t="s">
        <v>126</v>
      </c>
      <c r="F66" s="64">
        <f>F67+F68</f>
        <v>8500</v>
      </c>
      <c r="G66" s="64">
        <f>G67+G68</f>
        <v>2900</v>
      </c>
      <c r="H66" s="64">
        <f>H67+H68</f>
        <v>2900</v>
      </c>
      <c r="I66" s="65">
        <f t="shared" si="2"/>
        <v>0</v>
      </c>
    </row>
    <row r="67" spans="1:9" ht="15" customHeight="1">
      <c r="A67" s="356"/>
      <c r="B67" s="369"/>
      <c r="C67" s="161" t="s">
        <v>17</v>
      </c>
      <c r="D67" s="98"/>
      <c r="E67" s="40"/>
      <c r="F67" s="63">
        <v>4400</v>
      </c>
      <c r="G67" s="63">
        <v>900</v>
      </c>
      <c r="H67" s="63">
        <v>900</v>
      </c>
      <c r="I67" s="255">
        <f t="shared" si="2"/>
        <v>0</v>
      </c>
    </row>
    <row r="68" spans="1:9" ht="15" customHeight="1" thickBot="1">
      <c r="A68" s="356"/>
      <c r="B68" s="370"/>
      <c r="C68" s="154" t="s">
        <v>67</v>
      </c>
      <c r="D68" s="89"/>
      <c r="E68" s="90"/>
      <c r="F68" s="251">
        <v>4100</v>
      </c>
      <c r="G68" s="251">
        <v>2000</v>
      </c>
      <c r="H68" s="251">
        <v>2000</v>
      </c>
      <c r="I68" s="238">
        <f t="shared" si="2"/>
        <v>0</v>
      </c>
    </row>
    <row r="69" spans="1:9" ht="53.25" customHeight="1" thickBot="1">
      <c r="A69" s="128">
        <v>32</v>
      </c>
      <c r="B69" s="181" t="s">
        <v>18</v>
      </c>
      <c r="C69" s="137" t="s">
        <v>9</v>
      </c>
      <c r="D69" s="46" t="s">
        <v>142</v>
      </c>
      <c r="E69" s="47" t="s">
        <v>127</v>
      </c>
      <c r="F69" s="240">
        <v>70000</v>
      </c>
      <c r="G69" s="240">
        <v>54500</v>
      </c>
      <c r="H69" s="240">
        <v>53672.2</v>
      </c>
      <c r="I69" s="205">
        <f t="shared" si="2"/>
        <v>827.8000000000029</v>
      </c>
    </row>
    <row r="70" spans="1:9" ht="29.25" customHeight="1" thickBot="1">
      <c r="A70" s="128">
        <v>33</v>
      </c>
      <c r="B70" s="181" t="s">
        <v>16</v>
      </c>
      <c r="C70" s="137" t="s">
        <v>9</v>
      </c>
      <c r="D70" s="46" t="s">
        <v>143</v>
      </c>
      <c r="E70" s="75" t="s">
        <v>124</v>
      </c>
      <c r="F70" s="240">
        <v>1584000</v>
      </c>
      <c r="G70" s="240">
        <v>720000</v>
      </c>
      <c r="H70" s="241">
        <v>655779.58</v>
      </c>
      <c r="I70" s="205">
        <f t="shared" si="2"/>
        <v>64220.42000000004</v>
      </c>
    </row>
    <row r="71" spans="1:9" ht="27.75" customHeight="1" thickBot="1">
      <c r="A71" s="128">
        <v>34</v>
      </c>
      <c r="B71" s="176" t="s">
        <v>75</v>
      </c>
      <c r="C71" s="137" t="s">
        <v>11</v>
      </c>
      <c r="D71" s="46" t="s">
        <v>145</v>
      </c>
      <c r="E71" s="47" t="s">
        <v>125</v>
      </c>
      <c r="F71" s="240">
        <v>316000</v>
      </c>
      <c r="G71" s="240">
        <v>111100</v>
      </c>
      <c r="H71" s="264">
        <v>111026.37</v>
      </c>
      <c r="I71" s="205">
        <f t="shared" si="2"/>
        <v>73.63000000000466</v>
      </c>
    </row>
    <row r="72" spans="1:9" ht="27.75" customHeight="1" thickBot="1">
      <c r="A72" s="128">
        <v>35</v>
      </c>
      <c r="B72" s="174" t="s">
        <v>46</v>
      </c>
      <c r="C72" s="137" t="s">
        <v>9</v>
      </c>
      <c r="D72" s="46" t="s">
        <v>191</v>
      </c>
      <c r="E72" s="47" t="s">
        <v>128</v>
      </c>
      <c r="F72" s="240">
        <v>3000</v>
      </c>
      <c r="G72" s="240">
        <v>1000</v>
      </c>
      <c r="H72" s="240">
        <v>1000</v>
      </c>
      <c r="I72" s="205">
        <f t="shared" si="2"/>
        <v>0</v>
      </c>
    </row>
    <row r="73" spans="1:9" ht="30" customHeight="1" thickBot="1">
      <c r="A73" s="128">
        <v>36</v>
      </c>
      <c r="B73" s="182" t="s">
        <v>50</v>
      </c>
      <c r="C73" s="137" t="s">
        <v>17</v>
      </c>
      <c r="D73" s="46" t="s">
        <v>191</v>
      </c>
      <c r="E73" s="47" t="s">
        <v>88</v>
      </c>
      <c r="F73" s="240">
        <v>254000</v>
      </c>
      <c r="G73" s="240"/>
      <c r="H73" s="240"/>
      <c r="I73" s="205"/>
    </row>
    <row r="74" spans="1:9" ht="40.5" customHeight="1" thickBot="1">
      <c r="A74" s="128">
        <v>37</v>
      </c>
      <c r="B74" s="182" t="s">
        <v>49</v>
      </c>
      <c r="C74" s="137" t="s">
        <v>11</v>
      </c>
      <c r="D74" s="46" t="s">
        <v>70</v>
      </c>
      <c r="E74" s="47" t="s">
        <v>138</v>
      </c>
      <c r="F74" s="240">
        <v>1408000</v>
      </c>
      <c r="G74" s="240">
        <v>625200</v>
      </c>
      <c r="H74" s="265">
        <v>622325.63</v>
      </c>
      <c r="I74" s="205">
        <f>G74-H74</f>
        <v>2874.3699999999953</v>
      </c>
    </row>
    <row r="75" spans="1:9" ht="30" customHeight="1" thickBot="1">
      <c r="A75" s="356">
        <v>38</v>
      </c>
      <c r="B75" s="181" t="s">
        <v>40</v>
      </c>
      <c r="C75" s="155" t="s">
        <v>24</v>
      </c>
      <c r="D75" s="46" t="s">
        <v>146</v>
      </c>
      <c r="E75" s="47" t="s">
        <v>123</v>
      </c>
      <c r="F75" s="14">
        <f>F76+F77+F78+F79+F80+F81</f>
        <v>27820000</v>
      </c>
      <c r="G75" s="14">
        <f>G76+G77+G78+G79+G80+G81</f>
        <v>13674800</v>
      </c>
      <c r="H75" s="14">
        <f>H76+H77+H78+H79+H80+H81</f>
        <v>13674588.73</v>
      </c>
      <c r="I75" s="32">
        <f>I76+I77+I78+I79+I80+I81</f>
        <v>211.26999999955297</v>
      </c>
    </row>
    <row r="76" spans="1:9" ht="16.5" customHeight="1">
      <c r="A76" s="356"/>
      <c r="B76" s="179" t="s">
        <v>25</v>
      </c>
      <c r="C76" s="156">
        <v>902</v>
      </c>
      <c r="D76" s="62"/>
      <c r="E76" s="94"/>
      <c r="F76" s="266">
        <v>2700000</v>
      </c>
      <c r="G76" s="266">
        <v>1350000</v>
      </c>
      <c r="H76" s="267">
        <v>1350000</v>
      </c>
      <c r="I76" s="255">
        <f aca="true" t="shared" si="3" ref="I76:I96">G76-H76</f>
        <v>0</v>
      </c>
    </row>
    <row r="77" spans="1:9" ht="15" customHeight="1">
      <c r="A77" s="356"/>
      <c r="B77" s="183" t="s">
        <v>11</v>
      </c>
      <c r="C77" s="157">
        <v>903</v>
      </c>
      <c r="D77" s="69"/>
      <c r="E77" s="11"/>
      <c r="F77" s="84">
        <v>14440000</v>
      </c>
      <c r="G77" s="84">
        <v>7124800</v>
      </c>
      <c r="H77" s="274">
        <v>7124589.36</v>
      </c>
      <c r="I77" s="234">
        <f t="shared" si="3"/>
        <v>210.63999999966472</v>
      </c>
    </row>
    <row r="78" spans="1:9" ht="15" customHeight="1">
      <c r="A78" s="356"/>
      <c r="B78" s="183" t="s">
        <v>26</v>
      </c>
      <c r="C78" s="157">
        <v>912</v>
      </c>
      <c r="D78" s="25"/>
      <c r="E78" s="60"/>
      <c r="F78" s="84">
        <v>1360000</v>
      </c>
      <c r="G78" s="84">
        <v>560000</v>
      </c>
      <c r="H78" s="268">
        <v>560000</v>
      </c>
      <c r="I78" s="234">
        <f t="shared" si="3"/>
        <v>0</v>
      </c>
    </row>
    <row r="79" spans="1:9" ht="14.25" customHeight="1">
      <c r="A79" s="356"/>
      <c r="B79" s="183" t="s">
        <v>27</v>
      </c>
      <c r="C79" s="157">
        <v>935</v>
      </c>
      <c r="D79" s="30"/>
      <c r="E79" s="60"/>
      <c r="F79" s="84">
        <v>600000</v>
      </c>
      <c r="G79" s="84">
        <v>290000</v>
      </c>
      <c r="H79" s="268">
        <v>290000</v>
      </c>
      <c r="I79" s="234">
        <f t="shared" si="3"/>
        <v>0</v>
      </c>
    </row>
    <row r="80" spans="1:9" ht="16.5" customHeight="1">
      <c r="A80" s="356"/>
      <c r="B80" s="183" t="s">
        <v>28</v>
      </c>
      <c r="C80" s="157">
        <v>936</v>
      </c>
      <c r="D80" s="25"/>
      <c r="E80" s="11"/>
      <c r="F80" s="84">
        <v>7220000</v>
      </c>
      <c r="G80" s="84">
        <v>3600000</v>
      </c>
      <c r="H80" s="256">
        <v>3599999.37</v>
      </c>
      <c r="I80" s="234">
        <f t="shared" si="3"/>
        <v>0.6299999998882413</v>
      </c>
    </row>
    <row r="81" spans="1:9" ht="15" customHeight="1" thickBot="1">
      <c r="A81" s="356"/>
      <c r="B81" s="184" t="s">
        <v>29</v>
      </c>
      <c r="C81" s="158">
        <v>992</v>
      </c>
      <c r="D81" s="92"/>
      <c r="E81" s="93"/>
      <c r="F81" s="208">
        <v>1500000</v>
      </c>
      <c r="G81" s="208">
        <v>750000</v>
      </c>
      <c r="H81" s="208">
        <v>750000</v>
      </c>
      <c r="I81" s="239">
        <f t="shared" si="3"/>
        <v>0</v>
      </c>
    </row>
    <row r="82" spans="1:9" ht="30.75" customHeight="1" thickBot="1">
      <c r="A82" s="128">
        <v>39</v>
      </c>
      <c r="B82" s="185" t="s">
        <v>66</v>
      </c>
      <c r="C82" s="159" t="s">
        <v>17</v>
      </c>
      <c r="D82" s="46" t="s">
        <v>215</v>
      </c>
      <c r="E82" s="47" t="s">
        <v>112</v>
      </c>
      <c r="F82" s="246">
        <v>298740</v>
      </c>
      <c r="G82" s="246"/>
      <c r="H82" s="246"/>
      <c r="I82" s="205">
        <f t="shared" si="3"/>
        <v>0</v>
      </c>
    </row>
    <row r="83" spans="1:9" ht="25.5" customHeight="1" thickBot="1">
      <c r="A83" s="128"/>
      <c r="B83" s="330" t="s">
        <v>210</v>
      </c>
      <c r="C83" s="159" t="s">
        <v>17</v>
      </c>
      <c r="D83" s="46" t="s">
        <v>146</v>
      </c>
      <c r="E83" s="47" t="s">
        <v>211</v>
      </c>
      <c r="F83" s="246">
        <v>34500</v>
      </c>
      <c r="G83" s="246"/>
      <c r="H83" s="246"/>
      <c r="I83" s="205">
        <f t="shared" si="3"/>
        <v>0</v>
      </c>
    </row>
    <row r="84" spans="1:9" ht="41.25" customHeight="1" thickBot="1">
      <c r="A84" s="128">
        <v>40</v>
      </c>
      <c r="B84" s="186" t="s">
        <v>94</v>
      </c>
      <c r="C84" s="137"/>
      <c r="D84" s="46" t="s">
        <v>146</v>
      </c>
      <c r="E84" s="47" t="s">
        <v>95</v>
      </c>
      <c r="F84" s="240">
        <v>2500000</v>
      </c>
      <c r="G84" s="240"/>
      <c r="H84" s="240"/>
      <c r="I84" s="205">
        <f t="shared" si="3"/>
        <v>0</v>
      </c>
    </row>
    <row r="85" spans="1:9" ht="24" customHeight="1" thickBot="1">
      <c r="A85" s="128">
        <v>41</v>
      </c>
      <c r="B85" s="186" t="s">
        <v>175</v>
      </c>
      <c r="C85" s="137" t="s">
        <v>9</v>
      </c>
      <c r="D85" s="46" t="s">
        <v>191</v>
      </c>
      <c r="E85" s="75" t="s">
        <v>89</v>
      </c>
      <c r="F85" s="240">
        <v>936080</v>
      </c>
      <c r="G85" s="240">
        <v>936080</v>
      </c>
      <c r="H85" s="240">
        <v>936080</v>
      </c>
      <c r="I85" s="205">
        <f t="shared" si="3"/>
        <v>0</v>
      </c>
    </row>
    <row r="86" spans="1:9" ht="42.75" customHeight="1" thickBot="1">
      <c r="A86" s="128">
        <v>42</v>
      </c>
      <c r="B86" s="273" t="s">
        <v>174</v>
      </c>
      <c r="C86" s="142" t="s">
        <v>9</v>
      </c>
      <c r="D86" s="48" t="s">
        <v>191</v>
      </c>
      <c r="E86" s="135" t="s">
        <v>90</v>
      </c>
      <c r="F86" s="244">
        <v>684000</v>
      </c>
      <c r="G86" s="244">
        <v>684000</v>
      </c>
      <c r="H86" s="244">
        <v>684000</v>
      </c>
      <c r="I86" s="245">
        <f t="shared" si="3"/>
        <v>0</v>
      </c>
    </row>
    <row r="87" spans="1:9" ht="25.5" customHeight="1" thickBot="1">
      <c r="A87" s="128">
        <v>43</v>
      </c>
      <c r="B87" s="188" t="s">
        <v>43</v>
      </c>
      <c r="C87" s="294" t="s">
        <v>42</v>
      </c>
      <c r="D87" s="96" t="s">
        <v>146</v>
      </c>
      <c r="E87" s="45" t="s">
        <v>93</v>
      </c>
      <c r="F87" s="240">
        <v>14494000</v>
      </c>
      <c r="G87" s="240">
        <v>4259486</v>
      </c>
      <c r="H87" s="240">
        <v>4259486</v>
      </c>
      <c r="I87" s="205">
        <f t="shared" si="3"/>
        <v>0</v>
      </c>
    </row>
    <row r="88" spans="1:9" ht="15" customHeight="1" thickBot="1">
      <c r="A88" s="365">
        <v>44</v>
      </c>
      <c r="B88" s="363" t="s">
        <v>169</v>
      </c>
      <c r="C88" s="374" t="s">
        <v>17</v>
      </c>
      <c r="D88" s="276"/>
      <c r="E88" s="45"/>
      <c r="F88" s="64">
        <f>F89+F90+F91+F92</f>
        <v>1828000</v>
      </c>
      <c r="G88" s="64">
        <f>G89+G90+G91+G92</f>
        <v>0</v>
      </c>
      <c r="H88" s="64">
        <f>H89+H90+H91+H92</f>
        <v>0</v>
      </c>
      <c r="I88" s="65">
        <f t="shared" si="3"/>
        <v>0</v>
      </c>
    </row>
    <row r="89" spans="1:9" ht="15" customHeight="1">
      <c r="A89" s="366"/>
      <c r="B89" s="369"/>
      <c r="C89" s="375"/>
      <c r="D89" s="277" t="s">
        <v>167</v>
      </c>
      <c r="E89" s="377" t="s">
        <v>173</v>
      </c>
      <c r="F89" s="279">
        <v>78000</v>
      </c>
      <c r="G89" s="244"/>
      <c r="H89" s="244"/>
      <c r="I89" s="245">
        <f t="shared" si="3"/>
        <v>0</v>
      </c>
    </row>
    <row r="90" spans="1:9" ht="15" customHeight="1">
      <c r="A90" s="366"/>
      <c r="B90" s="369"/>
      <c r="C90" s="375"/>
      <c r="D90" s="278" t="s">
        <v>170</v>
      </c>
      <c r="E90" s="378"/>
      <c r="F90" s="280">
        <v>400000</v>
      </c>
      <c r="G90" s="18"/>
      <c r="H90" s="18"/>
      <c r="I90" s="234">
        <f t="shared" si="3"/>
        <v>0</v>
      </c>
    </row>
    <row r="91" spans="1:9" ht="15" customHeight="1">
      <c r="A91" s="366"/>
      <c r="B91" s="369"/>
      <c r="C91" s="375"/>
      <c r="D91" s="278" t="s">
        <v>171</v>
      </c>
      <c r="E91" s="378"/>
      <c r="F91" s="280">
        <v>350000</v>
      </c>
      <c r="G91" s="18"/>
      <c r="H91" s="18"/>
      <c r="I91" s="234">
        <f t="shared" si="3"/>
        <v>0</v>
      </c>
    </row>
    <row r="92" spans="1:9" ht="15" customHeight="1" thickBot="1">
      <c r="A92" s="367"/>
      <c r="B92" s="370"/>
      <c r="C92" s="376"/>
      <c r="D92" s="285" t="s">
        <v>172</v>
      </c>
      <c r="E92" s="379"/>
      <c r="F92" s="281">
        <v>1000000</v>
      </c>
      <c r="G92" s="236"/>
      <c r="H92" s="236"/>
      <c r="I92" s="237">
        <f t="shared" si="3"/>
        <v>0</v>
      </c>
    </row>
    <row r="93" spans="1:9" ht="28.5" customHeight="1" thickBot="1">
      <c r="A93" s="128">
        <v>45</v>
      </c>
      <c r="B93" s="283" t="s">
        <v>148</v>
      </c>
      <c r="C93" s="293" t="s">
        <v>11</v>
      </c>
      <c r="D93" s="289" t="s">
        <v>146</v>
      </c>
      <c r="E93" s="282" t="s">
        <v>106</v>
      </c>
      <c r="F93" s="215">
        <v>1185000</v>
      </c>
      <c r="G93" s="236">
        <v>998240</v>
      </c>
      <c r="H93" s="236">
        <v>928572.59</v>
      </c>
      <c r="I93" s="237">
        <f t="shared" si="3"/>
        <v>69667.41000000003</v>
      </c>
    </row>
    <row r="94" spans="1:9" ht="18.75" customHeight="1">
      <c r="A94" s="128">
        <v>46</v>
      </c>
      <c r="B94" s="190" t="s">
        <v>51</v>
      </c>
      <c r="C94" s="156" t="s">
        <v>32</v>
      </c>
      <c r="D94" s="39" t="s">
        <v>144</v>
      </c>
      <c r="E94" s="40"/>
      <c r="F94" s="266">
        <v>38752000</v>
      </c>
      <c r="G94" s="266">
        <v>19375998</v>
      </c>
      <c r="H94" s="266">
        <v>19375998</v>
      </c>
      <c r="I94" s="255">
        <f t="shared" si="3"/>
        <v>0</v>
      </c>
    </row>
    <row r="95" spans="1:9" ht="18.75" customHeight="1">
      <c r="A95" s="128">
        <v>47</v>
      </c>
      <c r="B95" s="191" t="s">
        <v>53</v>
      </c>
      <c r="C95" s="157" t="s">
        <v>32</v>
      </c>
      <c r="D95" s="25" t="s">
        <v>212</v>
      </c>
      <c r="E95" s="11"/>
      <c r="F95" s="84">
        <v>1292393</v>
      </c>
      <c r="G95" s="84">
        <v>1292393</v>
      </c>
      <c r="H95" s="84">
        <v>1292393</v>
      </c>
      <c r="I95" s="234">
        <f t="shared" si="3"/>
        <v>0</v>
      </c>
    </row>
    <row r="96" spans="1:9" ht="18.75" customHeight="1" thickBot="1">
      <c r="A96" s="129">
        <v>48</v>
      </c>
      <c r="B96" s="192" t="s">
        <v>52</v>
      </c>
      <c r="C96" s="158" t="s">
        <v>32</v>
      </c>
      <c r="D96" s="26"/>
      <c r="E96" s="43"/>
      <c r="F96" s="208"/>
      <c r="G96" s="208"/>
      <c r="H96" s="208"/>
      <c r="I96" s="239">
        <f t="shared" si="3"/>
        <v>0</v>
      </c>
    </row>
    <row r="97" spans="1:9" ht="18.75" customHeight="1" thickBot="1">
      <c r="A97" s="8"/>
      <c r="B97" s="181" t="s">
        <v>2</v>
      </c>
      <c r="C97" s="124"/>
      <c r="D97" s="99"/>
      <c r="E97" s="13"/>
      <c r="F97" s="14">
        <f>F96+F95+F94+F93+F88+F87+F86+F85+F84+F82+F75+F74+F73+F72+F71+F70+F69+F66+F65+F64+F63+F58+F54+F51+F50+F49+F48+F47+F44+F40+F39+F38+F37+F36+F35+F34+F33+F30+F27+F23+F22+F21+F20+F19+F18+F17+F16+F5+F3+F83+F4</f>
        <v>201102306</v>
      </c>
      <c r="G97" s="14">
        <f>G96+G95+G94+G93+G88+G87+G86+G85+G84+G82+G75+G74+G73+G72+G71+G70+G69+G66+G65+G64+G63+G58+G54+G51+G50+G49+G48+G47+G44+G40+G39+G38+G37+G36+G35+G34+G33+G30+G27+G23+G22+G21+G20+G19+G18+G17+G16+G5+G4+G3+G83</f>
        <v>96786241.43</v>
      </c>
      <c r="H97" s="14">
        <f>H96+H95+H94+H93+H88+H87+H86+H85+H84+H82+H75+H74+H73+H72+H71+H70+H69+H66+H65+H64+H63+H58+H54+H51+H50+H49+H48+H47+H44+H40+H39+H38+H37+H36+H35+H34+H33+H30+H27+H23+H22+H21+H20+H19+H18+H17+H16+H5+H4+H3+H83</f>
        <v>95235323.01</v>
      </c>
      <c r="I97" s="14">
        <f>I96+I95+I94+I93+I88+I87+I86+I85+I84+I82+I75+I74+I73+I72+I71+I70+I69+I66+I65+I64+I63+I58+I54+I51+I50+I49+I48+I47+I44+I40+I39+I38+I37+I36+I35+I34+I33+I30+I27+I23+I22+I21+I20+I19+I18+I17+I16+I5+I3+I83</f>
        <v>1550918.4200000016</v>
      </c>
    </row>
    <row r="98" spans="1:9" ht="14.25">
      <c r="A98" s="132"/>
      <c r="B98" s="193" t="s">
        <v>122</v>
      </c>
      <c r="C98" s="161"/>
      <c r="D98" s="98"/>
      <c r="E98" s="87"/>
      <c r="F98" s="91"/>
      <c r="G98" s="91"/>
      <c r="H98" s="91"/>
      <c r="I98" s="119"/>
    </row>
    <row r="99" spans="1:18" ht="26.25" customHeight="1" thickBot="1">
      <c r="A99" s="127"/>
      <c r="B99" s="209" t="s">
        <v>65</v>
      </c>
      <c r="C99" s="157"/>
      <c r="D99" s="25"/>
      <c r="E99" s="76" t="s">
        <v>153</v>
      </c>
      <c r="F99" s="269">
        <f>'[1]на 01.01.13'!$I$5</f>
        <v>239099.5</v>
      </c>
      <c r="G99" s="84">
        <v>239099.5</v>
      </c>
      <c r="H99" s="84">
        <v>239099.5</v>
      </c>
      <c r="I99" s="120">
        <f aca="true" t="shared" si="4" ref="I99:I104">G99-H99</f>
        <v>0</v>
      </c>
      <c r="Q99" s="7" t="s">
        <v>223</v>
      </c>
      <c r="R99" s="31">
        <f>F103+F93+F86+F85+F74+F72+F71+F70+F69+F67+F65+F64+F63+F51+F50+F49+F48+F47+F44+F40+F36+F35+F34</f>
        <v>92545280</v>
      </c>
    </row>
    <row r="100" spans="1:9" ht="28.5" customHeight="1" thickBot="1">
      <c r="A100" s="127"/>
      <c r="B100" s="185" t="s">
        <v>66</v>
      </c>
      <c r="C100" s="157"/>
      <c r="D100" s="25"/>
      <c r="E100" s="76" t="s">
        <v>149</v>
      </c>
      <c r="F100" s="84">
        <f>'[1]на 01.01.13'!$I$76</f>
        <v>273549.5</v>
      </c>
      <c r="G100" s="84">
        <v>273549.5</v>
      </c>
      <c r="H100" s="84">
        <v>273549.5</v>
      </c>
      <c r="I100" s="120">
        <f t="shared" si="4"/>
        <v>0</v>
      </c>
    </row>
    <row r="101" spans="1:18" ht="28.5" customHeight="1" thickBot="1">
      <c r="A101" s="133"/>
      <c r="B101" s="188" t="s">
        <v>43</v>
      </c>
      <c r="C101" s="158"/>
      <c r="D101" s="26"/>
      <c r="E101" s="207" t="s">
        <v>93</v>
      </c>
      <c r="F101" s="208">
        <v>1925885</v>
      </c>
      <c r="G101" s="208">
        <v>1925885</v>
      </c>
      <c r="H101" s="208"/>
      <c r="I101" s="120">
        <f t="shared" si="4"/>
        <v>1925885</v>
      </c>
      <c r="Q101" s="7" t="s">
        <v>224</v>
      </c>
      <c r="R101" s="31">
        <f>H103+H93+H86+H85+H74+H72+H71+H70+H69+H67+H65+H64+H63+H51+H50+H49+H48+H47+H44+H40+H36+H35+H34+H39</f>
        <v>51401869.470000006</v>
      </c>
    </row>
    <row r="102" spans="1:9" ht="28.5" customHeight="1" thickBot="1">
      <c r="A102" s="133"/>
      <c r="B102" s="216" t="s">
        <v>154</v>
      </c>
      <c r="C102" s="158"/>
      <c r="D102" s="26"/>
      <c r="E102" s="207" t="s">
        <v>158</v>
      </c>
      <c r="F102" s="208">
        <v>499599</v>
      </c>
      <c r="G102" s="208">
        <v>499599</v>
      </c>
      <c r="H102" s="208">
        <v>499599</v>
      </c>
      <c r="I102" s="120">
        <f t="shared" si="4"/>
        <v>0</v>
      </c>
    </row>
    <row r="103" spans="1:9" ht="39" customHeight="1" thickBot="1">
      <c r="A103" s="133"/>
      <c r="B103" s="178" t="s">
        <v>155</v>
      </c>
      <c r="C103" s="157"/>
      <c r="D103" s="25"/>
      <c r="E103" s="76" t="s">
        <v>114</v>
      </c>
      <c r="F103" s="84">
        <v>852000</v>
      </c>
      <c r="G103" s="84">
        <v>852000</v>
      </c>
      <c r="H103" s="84">
        <v>847740</v>
      </c>
      <c r="I103" s="120">
        <f t="shared" si="4"/>
        <v>4260</v>
      </c>
    </row>
    <row r="104" spans="1:9" ht="28.5" customHeight="1" thickBot="1">
      <c r="A104" s="211"/>
      <c r="B104" s="185" t="s">
        <v>156</v>
      </c>
      <c r="C104" s="212"/>
      <c r="D104" s="213"/>
      <c r="E104" s="214" t="s">
        <v>157</v>
      </c>
      <c r="F104" s="215">
        <v>165243</v>
      </c>
      <c r="G104" s="215">
        <v>165243</v>
      </c>
      <c r="H104" s="215">
        <v>79297</v>
      </c>
      <c r="I104" s="120">
        <f t="shared" si="4"/>
        <v>85946</v>
      </c>
    </row>
    <row r="105" spans="1:9" ht="14.25" customHeight="1" thickBot="1">
      <c r="A105" s="8"/>
      <c r="B105" s="197" t="s">
        <v>15</v>
      </c>
      <c r="C105" s="124"/>
      <c r="D105" s="104"/>
      <c r="E105" s="13"/>
      <c r="F105" s="14">
        <f>F97+F100+F99+F101+F102+F103+F104</f>
        <v>205057682</v>
      </c>
      <c r="G105" s="14">
        <f>G97+G100+G99+G101+G102+G103+G104</f>
        <v>100741617.43</v>
      </c>
      <c r="H105" s="14">
        <f>H97+H100+H99+H101+H102+H103+H104</f>
        <v>97174608.01</v>
      </c>
      <c r="I105" s="14">
        <f>I97+I100+I99+I101+I102+I103+I104</f>
        <v>3567009.420000002</v>
      </c>
    </row>
    <row r="106" spans="1:9" ht="16.5" customHeight="1">
      <c r="A106" s="132"/>
      <c r="B106" s="198" t="s">
        <v>12</v>
      </c>
      <c r="C106" s="125"/>
      <c r="D106" s="103"/>
      <c r="E106" s="102"/>
      <c r="F106" s="266"/>
      <c r="G106" s="266"/>
      <c r="H106" s="266"/>
      <c r="I106" s="270">
        <v>8793364.9</v>
      </c>
    </row>
    <row r="107" spans="1:9" ht="13.5" customHeight="1">
      <c r="A107" s="127"/>
      <c r="B107" s="199" t="s">
        <v>57</v>
      </c>
      <c r="C107" s="16"/>
      <c r="D107" s="85"/>
      <c r="E107" s="10"/>
      <c r="F107" s="84"/>
      <c r="G107" s="84"/>
      <c r="H107" s="84"/>
      <c r="I107" s="120">
        <f>I106-I110</f>
        <v>2946956.75</v>
      </c>
    </row>
    <row r="108" spans="1:9" ht="13.5" customHeight="1">
      <c r="A108" s="127"/>
      <c r="B108" s="199" t="s">
        <v>56</v>
      </c>
      <c r="C108" s="16"/>
      <c r="D108" s="85"/>
      <c r="E108" s="10"/>
      <c r="F108" s="84"/>
      <c r="G108" s="84"/>
      <c r="H108" s="84"/>
      <c r="I108" s="120">
        <f>I105-I111</f>
        <v>2244844.980000002</v>
      </c>
    </row>
    <row r="109" spans="1:9" ht="13.5" customHeight="1">
      <c r="A109" s="127"/>
      <c r="B109" s="199" t="s">
        <v>54</v>
      </c>
      <c r="C109" s="16"/>
      <c r="D109" s="85"/>
      <c r="E109" s="10"/>
      <c r="F109" s="84"/>
      <c r="G109" s="84"/>
      <c r="H109" s="84"/>
      <c r="I109" s="120">
        <f>I16+I17+I18+I19+I20+I21+I22+I34+I35+I36+I37+I38+I49+I99</f>
        <v>724.8000000000466</v>
      </c>
    </row>
    <row r="110" spans="1:9" ht="14.25" customHeight="1">
      <c r="A110" s="127"/>
      <c r="B110" s="200" t="s">
        <v>55</v>
      </c>
      <c r="C110" s="163"/>
      <c r="D110" s="83"/>
      <c r="E110" s="2"/>
      <c r="F110" s="84"/>
      <c r="G110" s="84"/>
      <c r="H110" s="84"/>
      <c r="I110" s="120">
        <v>5846408.15</v>
      </c>
    </row>
    <row r="111" spans="1:9" ht="14.25">
      <c r="A111" s="127"/>
      <c r="B111" s="199" t="s">
        <v>56</v>
      </c>
      <c r="C111" s="164"/>
      <c r="D111" s="72"/>
      <c r="E111" s="60"/>
      <c r="F111" s="271"/>
      <c r="G111" s="271"/>
      <c r="H111" s="271"/>
      <c r="I111" s="234">
        <f>I3+I68+I5+I4+I54</f>
        <v>1322164.44</v>
      </c>
    </row>
    <row r="112" spans="1:9" ht="15" thickBot="1">
      <c r="A112" s="134"/>
      <c r="B112" s="201" t="s">
        <v>54</v>
      </c>
      <c r="C112" s="165"/>
      <c r="D112" s="73"/>
      <c r="E112" s="61"/>
      <c r="F112" s="272"/>
      <c r="G112" s="272"/>
      <c r="H112" s="272"/>
      <c r="I112" s="238">
        <f>I3</f>
        <v>13881.940000000002</v>
      </c>
    </row>
    <row r="113" ht="12.75">
      <c r="I113" s="31"/>
    </row>
    <row r="114" spans="3:4" ht="12.75">
      <c r="C114" s="17"/>
      <c r="D114" s="28"/>
    </row>
    <row r="115" spans="3:14" ht="15.75" customHeight="1">
      <c r="C115" s="17"/>
      <c r="D115" s="28"/>
      <c r="G115" s="355"/>
      <c r="H115" s="355"/>
      <c r="I115" s="74"/>
      <c r="N115" s="71"/>
    </row>
    <row r="116" spans="3:4" ht="12.75">
      <c r="C116" s="17"/>
      <c r="D116" s="28"/>
    </row>
    <row r="119" ht="12.75">
      <c r="H119" s="31"/>
    </row>
  </sheetData>
  <mergeCells count="25">
    <mergeCell ref="B5:B6"/>
    <mergeCell ref="A1:I1"/>
    <mergeCell ref="B66:B68"/>
    <mergeCell ref="A66:A68"/>
    <mergeCell ref="A51:A53"/>
    <mergeCell ref="B44:B46"/>
    <mergeCell ref="B40:B43"/>
    <mergeCell ref="B27:B29"/>
    <mergeCell ref="B30:B32"/>
    <mergeCell ref="A54:A57"/>
    <mergeCell ref="G115:H115"/>
    <mergeCell ref="A75:A81"/>
    <mergeCell ref="A88:A92"/>
    <mergeCell ref="E55:E57"/>
    <mergeCell ref="B88:B92"/>
    <mergeCell ref="C88:C92"/>
    <mergeCell ref="E89:E92"/>
    <mergeCell ref="C54:C57"/>
    <mergeCell ref="B58:B62"/>
    <mergeCell ref="A58:A62"/>
    <mergeCell ref="B54:B57"/>
    <mergeCell ref="A27:A29"/>
    <mergeCell ref="A30:A32"/>
    <mergeCell ref="A40:A43"/>
    <mergeCell ref="A44:A46"/>
  </mergeCells>
  <printOptions/>
  <pageMargins left="0.1968503937007874" right="0" top="0.21" bottom="0" header="0.21" footer="0.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1"/>
  <dimension ref="A1:R119"/>
  <sheetViews>
    <sheetView workbookViewId="0" topLeftCell="A1">
      <pane ySplit="2" topLeftCell="BM60" activePane="bottomLeft" state="frozen"/>
      <selection pane="topLeft" activeCell="A1" sqref="A1"/>
      <selection pane="bottomLeft" activeCell="H64" sqref="H64"/>
    </sheetView>
  </sheetViews>
  <sheetFormatPr defaultColWidth="9.00390625" defaultRowHeight="12.75"/>
  <cols>
    <col min="1" max="1" width="3.25390625" style="9" customWidth="1"/>
    <col min="2" max="2" width="64.375" style="7" customWidth="1"/>
    <col min="3" max="3" width="10.125" style="7" customWidth="1"/>
    <col min="4" max="4" width="18.25390625" style="27" customWidth="1"/>
    <col min="5" max="5" width="7.00390625" style="7" customWidth="1"/>
    <col min="6" max="6" width="12.00390625" style="7" customWidth="1"/>
    <col min="7" max="7" width="12.375" style="7" customWidth="1"/>
    <col min="8" max="8" width="11.375" style="7" customWidth="1"/>
    <col min="9" max="9" width="12.25390625" style="7" customWidth="1"/>
    <col min="10" max="10" width="7.875" style="7" customWidth="1"/>
    <col min="11" max="13" width="9.125" style="7" hidden="1" customWidth="1"/>
    <col min="14" max="14" width="6.00390625" style="7" hidden="1" customWidth="1"/>
    <col min="15" max="16" width="9.125" style="7" hidden="1" customWidth="1"/>
    <col min="17" max="17" width="11.75390625" style="7" bestFit="1" customWidth="1"/>
    <col min="18" max="18" width="12.75390625" style="7" bestFit="1" customWidth="1"/>
    <col min="19" max="16384" width="9.125" style="7" customWidth="1"/>
  </cols>
  <sheetData>
    <row r="1" spans="1:9" ht="16.5" thickBot="1">
      <c r="A1" s="357" t="s">
        <v>96</v>
      </c>
      <c r="B1" s="357"/>
      <c r="C1" s="357"/>
      <c r="D1" s="357"/>
      <c r="E1" s="357"/>
      <c r="F1" s="357"/>
      <c r="G1" s="357"/>
      <c r="H1" s="357"/>
      <c r="I1" s="357"/>
    </row>
    <row r="2" spans="1:9" ht="25.5" customHeight="1" thickBot="1">
      <c r="A2" s="126" t="s">
        <v>6</v>
      </c>
      <c r="B2" s="166" t="s">
        <v>3</v>
      </c>
      <c r="C2" s="123" t="s">
        <v>7</v>
      </c>
      <c r="D2" s="116" t="s">
        <v>34</v>
      </c>
      <c r="E2" s="115" t="s">
        <v>5</v>
      </c>
      <c r="F2" s="115" t="s">
        <v>0</v>
      </c>
      <c r="G2" s="115" t="s">
        <v>4</v>
      </c>
      <c r="H2" s="115" t="s">
        <v>1</v>
      </c>
      <c r="I2" s="117" t="s">
        <v>220</v>
      </c>
    </row>
    <row r="3" spans="1:10" ht="28.5" customHeight="1" thickBot="1">
      <c r="A3" s="127">
        <v>1</v>
      </c>
      <c r="B3" s="167" t="s">
        <v>44</v>
      </c>
      <c r="C3" s="141" t="s">
        <v>8</v>
      </c>
      <c r="D3" s="203" t="s">
        <v>77</v>
      </c>
      <c r="E3" s="59" t="s">
        <v>129</v>
      </c>
      <c r="F3" s="240">
        <v>570900</v>
      </c>
      <c r="G3" s="240">
        <v>428100</v>
      </c>
      <c r="H3" s="241">
        <v>320367.66</v>
      </c>
      <c r="I3" s="242">
        <f>G3-H3</f>
        <v>107732.34000000003</v>
      </c>
      <c r="J3" s="29"/>
    </row>
    <row r="4" spans="1:10" ht="39" customHeight="1" thickBot="1">
      <c r="A4" s="296"/>
      <c r="B4" s="331" t="s">
        <v>219</v>
      </c>
      <c r="C4" s="302" t="s">
        <v>221</v>
      </c>
      <c r="D4" s="300" t="s">
        <v>218</v>
      </c>
      <c r="E4" s="59" t="s">
        <v>217</v>
      </c>
      <c r="F4" s="240">
        <v>1016480</v>
      </c>
      <c r="G4" s="240">
        <v>1016480</v>
      </c>
      <c r="H4" s="241">
        <v>1016480</v>
      </c>
      <c r="I4" s="242"/>
      <c r="J4" s="29"/>
    </row>
    <row r="5" spans="1:10" ht="28.5" customHeight="1" thickBot="1">
      <c r="A5" s="296"/>
      <c r="B5" s="386" t="s">
        <v>206</v>
      </c>
      <c r="C5" s="302"/>
      <c r="D5" s="300" t="s">
        <v>146</v>
      </c>
      <c r="E5" s="59" t="s">
        <v>205</v>
      </c>
      <c r="F5" s="64">
        <f>F6+F7+F8+F9+F10+F11+F12+F13+F14+F15</f>
        <v>4664785</v>
      </c>
      <c r="G5" s="64">
        <f>G6+G7+G8+G9+G10+G11+G12+G13+G14+G15</f>
        <v>1399435.5</v>
      </c>
      <c r="H5" s="64">
        <f>H6+H7+H8+H9+H10+H11+H12+H13+H14+H15</f>
        <v>414244.6</v>
      </c>
      <c r="I5" s="249">
        <f aca="true" t="shared" si="0" ref="I5:I15">G5-H5</f>
        <v>985190.9</v>
      </c>
      <c r="J5" s="29"/>
    </row>
    <row r="6" spans="1:10" ht="15.75" customHeight="1" thickBot="1">
      <c r="A6" s="296"/>
      <c r="B6" s="387"/>
      <c r="C6" s="301" t="s">
        <v>199</v>
      </c>
      <c r="D6" s="303"/>
      <c r="E6" s="304"/>
      <c r="F6" s="305">
        <v>329837</v>
      </c>
      <c r="G6" s="305">
        <v>98951.1</v>
      </c>
      <c r="H6" s="306">
        <v>65967.4</v>
      </c>
      <c r="I6" s="307">
        <f t="shared" si="0"/>
        <v>32983.70000000001</v>
      </c>
      <c r="J6" s="29"/>
    </row>
    <row r="7" spans="1:10" ht="15.75" customHeight="1">
      <c r="A7" s="296"/>
      <c r="B7" s="312"/>
      <c r="C7" s="299" t="s">
        <v>200</v>
      </c>
      <c r="D7" s="311"/>
      <c r="E7" s="76"/>
      <c r="F7" s="18">
        <v>551261</v>
      </c>
      <c r="G7" s="18">
        <v>165378.3</v>
      </c>
      <c r="H7" s="256"/>
      <c r="I7" s="313">
        <f t="shared" si="0"/>
        <v>165378.3</v>
      </c>
      <c r="J7" s="29"/>
    </row>
    <row r="8" spans="1:10" ht="15.75" customHeight="1">
      <c r="A8" s="296"/>
      <c r="B8" s="314"/>
      <c r="C8" s="299" t="s">
        <v>170</v>
      </c>
      <c r="D8" s="311"/>
      <c r="E8" s="76"/>
      <c r="F8" s="18">
        <v>85000</v>
      </c>
      <c r="G8" s="18">
        <v>25500</v>
      </c>
      <c r="H8" s="256">
        <v>25185.6</v>
      </c>
      <c r="I8" s="313">
        <f t="shared" si="0"/>
        <v>314.40000000000146</v>
      </c>
      <c r="J8" s="29"/>
    </row>
    <row r="9" spans="1:10" ht="15.75" customHeight="1">
      <c r="A9" s="296"/>
      <c r="B9" s="314"/>
      <c r="C9" s="299" t="s">
        <v>167</v>
      </c>
      <c r="D9" s="311"/>
      <c r="E9" s="76"/>
      <c r="F9" s="18">
        <v>111720</v>
      </c>
      <c r="G9" s="18">
        <v>33516</v>
      </c>
      <c r="H9" s="256">
        <v>33516</v>
      </c>
      <c r="I9" s="313">
        <f t="shared" si="0"/>
        <v>0</v>
      </c>
      <c r="J9" s="29"/>
    </row>
    <row r="10" spans="1:10" ht="15.75" customHeight="1">
      <c r="A10" s="296"/>
      <c r="B10" s="314"/>
      <c r="C10" s="299" t="s">
        <v>166</v>
      </c>
      <c r="D10" s="311"/>
      <c r="E10" s="76"/>
      <c r="F10" s="18">
        <v>965252</v>
      </c>
      <c r="G10" s="18">
        <v>289575.6</v>
      </c>
      <c r="H10" s="256">
        <v>289575.6</v>
      </c>
      <c r="I10" s="313">
        <f t="shared" si="0"/>
        <v>0</v>
      </c>
      <c r="J10" s="29"/>
    </row>
    <row r="11" spans="1:10" ht="15.75" customHeight="1">
      <c r="A11" s="296"/>
      <c r="B11" s="314"/>
      <c r="C11" s="299" t="s">
        <v>201</v>
      </c>
      <c r="D11" s="311"/>
      <c r="E11" s="76"/>
      <c r="F11" s="18">
        <v>0</v>
      </c>
      <c r="G11" s="18">
        <v>0</v>
      </c>
      <c r="H11" s="256"/>
      <c r="I11" s="313">
        <f t="shared" si="0"/>
        <v>0</v>
      </c>
      <c r="J11" s="29"/>
    </row>
    <row r="12" spans="1:10" ht="15.75" customHeight="1">
      <c r="A12" s="296"/>
      <c r="B12" s="314"/>
      <c r="C12" s="299" t="s">
        <v>203</v>
      </c>
      <c r="D12" s="311"/>
      <c r="E12" s="76"/>
      <c r="F12" s="18">
        <v>873060</v>
      </c>
      <c r="G12" s="18">
        <v>261918</v>
      </c>
      <c r="H12" s="256"/>
      <c r="I12" s="313">
        <f t="shared" si="0"/>
        <v>261918</v>
      </c>
      <c r="J12" s="29"/>
    </row>
    <row r="13" spans="1:10" ht="15.75" customHeight="1">
      <c r="A13" s="296"/>
      <c r="B13" s="314"/>
      <c r="C13" s="299" t="s">
        <v>171</v>
      </c>
      <c r="D13" s="311"/>
      <c r="E13" s="76"/>
      <c r="F13" s="18">
        <v>364490</v>
      </c>
      <c r="G13" s="18">
        <v>109347</v>
      </c>
      <c r="H13" s="256"/>
      <c r="I13" s="313">
        <f t="shared" si="0"/>
        <v>109347</v>
      </c>
      <c r="J13" s="29"/>
    </row>
    <row r="14" spans="1:10" ht="15.75" customHeight="1">
      <c r="A14" s="296"/>
      <c r="B14" s="314"/>
      <c r="C14" s="299" t="s">
        <v>202</v>
      </c>
      <c r="D14" s="311"/>
      <c r="E14" s="76"/>
      <c r="F14" s="18">
        <v>585037</v>
      </c>
      <c r="G14" s="18">
        <v>175511.1</v>
      </c>
      <c r="H14" s="256"/>
      <c r="I14" s="313">
        <f t="shared" si="0"/>
        <v>175511.1</v>
      </c>
      <c r="J14" s="29"/>
    </row>
    <row r="15" spans="1:10" ht="15.75" customHeight="1" thickBot="1">
      <c r="A15" s="296"/>
      <c r="B15" s="297"/>
      <c r="C15" s="298" t="s">
        <v>204</v>
      </c>
      <c r="D15" s="308"/>
      <c r="E15" s="214"/>
      <c r="F15" s="236">
        <v>799128</v>
      </c>
      <c r="G15" s="236">
        <v>239738.4</v>
      </c>
      <c r="H15" s="309"/>
      <c r="I15" s="310">
        <f t="shared" si="0"/>
        <v>239738.4</v>
      </c>
      <c r="J15" s="29"/>
    </row>
    <row r="16" spans="1:10" ht="37.5" customHeight="1" thickBot="1">
      <c r="A16" s="127">
        <v>2</v>
      </c>
      <c r="B16" s="168" t="s">
        <v>65</v>
      </c>
      <c r="C16" s="137" t="s">
        <v>39</v>
      </c>
      <c r="D16" s="46" t="s">
        <v>195</v>
      </c>
      <c r="E16" s="59" t="s">
        <v>111</v>
      </c>
      <c r="F16" s="240">
        <v>551640</v>
      </c>
      <c r="G16" s="240"/>
      <c r="H16" s="241"/>
      <c r="I16" s="242"/>
      <c r="J16" s="23"/>
    </row>
    <row r="17" spans="1:18" ht="39.75" customHeight="1" thickBot="1">
      <c r="A17" s="128">
        <v>3</v>
      </c>
      <c r="B17" s="169" t="s">
        <v>80</v>
      </c>
      <c r="C17" s="142" t="s">
        <v>9</v>
      </c>
      <c r="D17" s="48" t="s">
        <v>179</v>
      </c>
      <c r="E17" s="49" t="s">
        <v>130</v>
      </c>
      <c r="F17" s="210">
        <v>119669</v>
      </c>
      <c r="G17" s="243">
        <v>119669</v>
      </c>
      <c r="H17" s="244">
        <v>119669</v>
      </c>
      <c r="I17" s="245">
        <f aca="true" t="shared" si="1" ref="I17:I39">G17-H17</f>
        <v>0</v>
      </c>
      <c r="R17" s="31"/>
    </row>
    <row r="18" spans="1:9" ht="40.5" customHeight="1" thickBot="1">
      <c r="A18" s="128">
        <v>4</v>
      </c>
      <c r="B18" s="170" t="s">
        <v>81</v>
      </c>
      <c r="C18" s="137" t="s">
        <v>9</v>
      </c>
      <c r="D18" s="46" t="s">
        <v>180</v>
      </c>
      <c r="E18" s="47" t="s">
        <v>131</v>
      </c>
      <c r="F18" s="246">
        <v>425000</v>
      </c>
      <c r="G18" s="247">
        <v>425000</v>
      </c>
      <c r="H18" s="240">
        <v>425000</v>
      </c>
      <c r="I18" s="205">
        <f t="shared" si="1"/>
        <v>0</v>
      </c>
    </row>
    <row r="19" spans="1:9" ht="39.75" customHeight="1" thickBot="1">
      <c r="A19" s="128">
        <v>5</v>
      </c>
      <c r="B19" s="169" t="s">
        <v>82</v>
      </c>
      <c r="C19" s="142" t="s">
        <v>9</v>
      </c>
      <c r="D19" s="48" t="s">
        <v>181</v>
      </c>
      <c r="E19" s="49" t="s">
        <v>132</v>
      </c>
      <c r="F19" s="244">
        <v>87000</v>
      </c>
      <c r="G19" s="244">
        <v>5192</v>
      </c>
      <c r="H19" s="244">
        <v>5192</v>
      </c>
      <c r="I19" s="245">
        <f t="shared" si="1"/>
        <v>0</v>
      </c>
    </row>
    <row r="20" spans="1:9" ht="40.5" customHeight="1" thickBot="1">
      <c r="A20" s="128">
        <v>6</v>
      </c>
      <c r="B20" s="170" t="s">
        <v>83</v>
      </c>
      <c r="C20" s="137" t="s">
        <v>39</v>
      </c>
      <c r="D20" s="46" t="s">
        <v>182</v>
      </c>
      <c r="E20" s="47" t="s">
        <v>133</v>
      </c>
      <c r="F20" s="240">
        <v>182000</v>
      </c>
      <c r="G20" s="240">
        <v>182000</v>
      </c>
      <c r="H20" s="240">
        <v>182000</v>
      </c>
      <c r="I20" s="205">
        <f t="shared" si="1"/>
        <v>0</v>
      </c>
    </row>
    <row r="21" spans="1:9" ht="39.75" customHeight="1" thickBot="1">
      <c r="A21" s="128">
        <v>7</v>
      </c>
      <c r="B21" s="169" t="s">
        <v>84</v>
      </c>
      <c r="C21" s="137" t="s">
        <v>39</v>
      </c>
      <c r="D21" s="48" t="s">
        <v>183</v>
      </c>
      <c r="E21" s="49" t="s">
        <v>134</v>
      </c>
      <c r="F21" s="244"/>
      <c r="G21" s="244"/>
      <c r="H21" s="244"/>
      <c r="I21" s="245">
        <f t="shared" si="1"/>
        <v>0</v>
      </c>
    </row>
    <row r="22" spans="1:9" ht="39.75" customHeight="1" thickBot="1">
      <c r="A22" s="128">
        <v>8</v>
      </c>
      <c r="B22" s="170" t="s">
        <v>85</v>
      </c>
      <c r="C22" s="137" t="s">
        <v>48</v>
      </c>
      <c r="D22" s="46" t="s">
        <v>184</v>
      </c>
      <c r="E22" s="319" t="s">
        <v>135</v>
      </c>
      <c r="F22" s="305">
        <v>306000</v>
      </c>
      <c r="G22" s="305">
        <v>236655</v>
      </c>
      <c r="H22" s="305">
        <v>236655</v>
      </c>
      <c r="I22" s="307">
        <f t="shared" si="1"/>
        <v>0</v>
      </c>
    </row>
    <row r="23" spans="1:9" ht="31.5" customHeight="1" thickBot="1">
      <c r="A23" s="321">
        <v>9</v>
      </c>
      <c r="B23" s="189" t="s">
        <v>186</v>
      </c>
      <c r="C23" s="318"/>
      <c r="D23" s="327" t="s">
        <v>209</v>
      </c>
      <c r="E23" s="320" t="s">
        <v>101</v>
      </c>
      <c r="F23" s="35">
        <f>F24+F25+F26</f>
        <v>17000</v>
      </c>
      <c r="G23" s="35">
        <f>G24+G25+G26</f>
        <v>0</v>
      </c>
      <c r="H23" s="35">
        <f>H24+H25+H26</f>
        <v>0</v>
      </c>
      <c r="I23" s="307">
        <f t="shared" si="1"/>
        <v>0</v>
      </c>
    </row>
    <row r="24" spans="1:9" ht="14.25" customHeight="1">
      <c r="A24" s="315"/>
      <c r="B24" s="322"/>
      <c r="C24" s="317" t="s">
        <v>23</v>
      </c>
      <c r="D24" s="94"/>
      <c r="E24" s="94"/>
      <c r="F24" s="63">
        <v>4500</v>
      </c>
      <c r="G24" s="63"/>
      <c r="H24" s="63"/>
      <c r="I24" s="307">
        <f t="shared" si="1"/>
        <v>0</v>
      </c>
    </row>
    <row r="25" spans="1:9" ht="14.25" customHeight="1">
      <c r="A25" s="315"/>
      <c r="B25" s="323"/>
      <c r="C25" s="2" t="s">
        <v>207</v>
      </c>
      <c r="D25" s="316"/>
      <c r="E25" s="11"/>
      <c r="F25" s="18">
        <v>4500</v>
      </c>
      <c r="G25" s="18"/>
      <c r="H25" s="18"/>
      <c r="I25" s="313">
        <f t="shared" si="1"/>
        <v>0</v>
      </c>
    </row>
    <row r="26" spans="1:9" ht="14.25" customHeight="1" thickBot="1">
      <c r="A26" s="315"/>
      <c r="B26" s="283"/>
      <c r="C26" s="324" t="s">
        <v>208</v>
      </c>
      <c r="D26" s="325"/>
      <c r="E26" s="326"/>
      <c r="F26" s="236">
        <v>8000</v>
      </c>
      <c r="G26" s="236"/>
      <c r="H26" s="236"/>
      <c r="I26" s="310">
        <f t="shared" si="1"/>
        <v>0</v>
      </c>
    </row>
    <row r="27" spans="1:9" ht="27.75" customHeight="1" thickBot="1">
      <c r="A27" s="365">
        <v>10</v>
      </c>
      <c r="B27" s="383" t="s">
        <v>187</v>
      </c>
      <c r="C27" s="137"/>
      <c r="D27" s="46" t="s">
        <v>146</v>
      </c>
      <c r="E27" s="47" t="s">
        <v>103</v>
      </c>
      <c r="F27" s="64">
        <f>F28+F29</f>
        <v>51500</v>
      </c>
      <c r="G27" s="64">
        <f>G28+G29</f>
        <v>29000</v>
      </c>
      <c r="H27" s="64">
        <f>H28+H29</f>
        <v>29000</v>
      </c>
      <c r="I27" s="249">
        <f t="shared" si="1"/>
        <v>0</v>
      </c>
    </row>
    <row r="28" spans="1:9" ht="16.5" customHeight="1">
      <c r="A28" s="366"/>
      <c r="B28" s="353"/>
      <c r="C28" s="138" t="s">
        <v>23</v>
      </c>
      <c r="D28" s="218" t="s">
        <v>160</v>
      </c>
      <c r="E28" s="40"/>
      <c r="F28" s="63">
        <v>13500</v>
      </c>
      <c r="G28" s="63"/>
      <c r="H28" s="63"/>
      <c r="I28" s="250">
        <f t="shared" si="1"/>
        <v>0</v>
      </c>
    </row>
    <row r="29" spans="1:9" ht="16.5" customHeight="1" thickBot="1">
      <c r="A29" s="367"/>
      <c r="B29" s="354"/>
      <c r="C29" s="139" t="s">
        <v>17</v>
      </c>
      <c r="D29" s="106"/>
      <c r="E29" s="90"/>
      <c r="F29" s="251">
        <v>38000</v>
      </c>
      <c r="G29" s="251">
        <v>29000</v>
      </c>
      <c r="H29" s="251">
        <v>29000</v>
      </c>
      <c r="I29" s="252">
        <f t="shared" si="1"/>
        <v>0</v>
      </c>
    </row>
    <row r="30" spans="1:9" ht="28.5" customHeight="1" thickBot="1">
      <c r="A30" s="365">
        <v>11</v>
      </c>
      <c r="B30" s="383" t="s">
        <v>188</v>
      </c>
      <c r="C30" s="137"/>
      <c r="D30" s="46" t="s">
        <v>146</v>
      </c>
      <c r="E30" s="47" t="s">
        <v>105</v>
      </c>
      <c r="F30" s="64">
        <f>F31+F32</f>
        <v>24000</v>
      </c>
      <c r="G30" s="64">
        <f>G31+G32</f>
        <v>0</v>
      </c>
      <c r="H30" s="64">
        <f>H31+H32</f>
        <v>0</v>
      </c>
      <c r="I30" s="249">
        <f t="shared" si="1"/>
        <v>0</v>
      </c>
    </row>
    <row r="31" spans="1:9" ht="19.5" customHeight="1">
      <c r="A31" s="366"/>
      <c r="B31" s="353"/>
      <c r="C31" s="219" t="s">
        <v>23</v>
      </c>
      <c r="D31" s="223" t="s">
        <v>164</v>
      </c>
      <c r="E31" s="220"/>
      <c r="F31" s="231">
        <v>20000</v>
      </c>
      <c r="G31" s="231"/>
      <c r="H31" s="231"/>
      <c r="I31" s="253">
        <f t="shared" si="1"/>
        <v>0</v>
      </c>
    </row>
    <row r="32" spans="1:9" ht="15" customHeight="1" thickBot="1">
      <c r="A32" s="368"/>
      <c r="B32" s="354"/>
      <c r="C32" s="221" t="s">
        <v>17</v>
      </c>
      <c r="D32" s="106"/>
      <c r="E32" s="90"/>
      <c r="F32" s="251">
        <v>4000</v>
      </c>
      <c r="G32" s="251"/>
      <c r="H32" s="251"/>
      <c r="I32" s="252">
        <f t="shared" si="1"/>
        <v>0</v>
      </c>
    </row>
    <row r="33" spans="1:9" ht="41.25" customHeight="1" thickBot="1">
      <c r="A33" s="206">
        <v>12</v>
      </c>
      <c r="B33" s="188" t="s">
        <v>163</v>
      </c>
      <c r="C33" s="292" t="s">
        <v>39</v>
      </c>
      <c r="D33" s="288" t="s">
        <v>189</v>
      </c>
      <c r="E33" s="49" t="s">
        <v>161</v>
      </c>
      <c r="F33" s="244">
        <v>13000</v>
      </c>
      <c r="G33" s="244">
        <v>13000</v>
      </c>
      <c r="H33" s="244">
        <v>13000</v>
      </c>
      <c r="I33" s="252">
        <f t="shared" si="1"/>
        <v>0</v>
      </c>
    </row>
    <row r="34" spans="1:9" ht="41.25" customHeight="1" thickBot="1">
      <c r="A34" s="130">
        <v>13</v>
      </c>
      <c r="B34" s="172" t="s">
        <v>62</v>
      </c>
      <c r="C34" s="66" t="s">
        <v>11</v>
      </c>
      <c r="D34" s="46" t="s">
        <v>190</v>
      </c>
      <c r="E34" s="47" t="s">
        <v>59</v>
      </c>
      <c r="F34" s="240">
        <v>168100</v>
      </c>
      <c r="G34" s="240">
        <v>168100</v>
      </c>
      <c r="H34" s="240">
        <v>168100</v>
      </c>
      <c r="I34" s="242">
        <f t="shared" si="1"/>
        <v>0</v>
      </c>
    </row>
    <row r="35" spans="1:9" ht="41.25" customHeight="1" thickBot="1">
      <c r="A35" s="79">
        <v>14</v>
      </c>
      <c r="B35" s="173" t="s">
        <v>63</v>
      </c>
      <c r="C35" s="291" t="s">
        <v>11</v>
      </c>
      <c r="D35" s="290" t="s">
        <v>190</v>
      </c>
      <c r="E35" s="49" t="s">
        <v>60</v>
      </c>
      <c r="F35" s="244">
        <v>420300</v>
      </c>
      <c r="G35" s="244">
        <v>420300</v>
      </c>
      <c r="H35" s="244">
        <v>420300</v>
      </c>
      <c r="I35" s="248">
        <f t="shared" si="1"/>
        <v>0</v>
      </c>
    </row>
    <row r="36" spans="1:9" ht="41.25" customHeight="1" thickBot="1">
      <c r="A36" s="130">
        <v>15</v>
      </c>
      <c r="B36" s="172" t="s">
        <v>61</v>
      </c>
      <c r="C36" s="142" t="s">
        <v>11</v>
      </c>
      <c r="D36" s="46" t="s">
        <v>190</v>
      </c>
      <c r="E36" s="47" t="s">
        <v>64</v>
      </c>
      <c r="F36" s="240">
        <v>50400</v>
      </c>
      <c r="G36" s="240">
        <v>30000</v>
      </c>
      <c r="H36" s="240">
        <v>30000</v>
      </c>
      <c r="I36" s="242">
        <f t="shared" si="1"/>
        <v>0</v>
      </c>
    </row>
    <row r="37" spans="1:9" ht="30.75" customHeight="1" thickBot="1">
      <c r="A37" s="79">
        <v>16</v>
      </c>
      <c r="B37" s="140" t="s">
        <v>98</v>
      </c>
      <c r="C37" s="291" t="s">
        <v>11</v>
      </c>
      <c r="D37" s="290" t="s">
        <v>190</v>
      </c>
      <c r="E37" s="49" t="s">
        <v>147</v>
      </c>
      <c r="F37" s="244">
        <v>7500</v>
      </c>
      <c r="G37" s="244"/>
      <c r="H37" s="244"/>
      <c r="I37" s="248">
        <f t="shared" si="1"/>
        <v>0</v>
      </c>
    </row>
    <row r="38" spans="1:9" ht="26.25" customHeight="1" thickBot="1">
      <c r="A38" s="130">
        <v>17</v>
      </c>
      <c r="B38" s="170" t="s">
        <v>107</v>
      </c>
      <c r="C38" s="137" t="s">
        <v>10</v>
      </c>
      <c r="D38" s="46" t="s">
        <v>198</v>
      </c>
      <c r="E38" s="47" t="s">
        <v>108</v>
      </c>
      <c r="F38" s="240">
        <v>42800</v>
      </c>
      <c r="G38" s="240"/>
      <c r="H38" s="240"/>
      <c r="I38" s="242">
        <f t="shared" si="1"/>
        <v>0</v>
      </c>
    </row>
    <row r="39" spans="1:9" ht="42.75" customHeight="1" thickBot="1">
      <c r="A39" s="131">
        <v>18</v>
      </c>
      <c r="B39" s="169" t="s">
        <v>113</v>
      </c>
      <c r="C39" s="142" t="s">
        <v>17</v>
      </c>
      <c r="D39" s="48" t="s">
        <v>192</v>
      </c>
      <c r="E39" s="49" t="s">
        <v>114</v>
      </c>
      <c r="F39" s="244">
        <v>2550000</v>
      </c>
      <c r="G39" s="244">
        <v>1268625</v>
      </c>
      <c r="H39" s="244">
        <v>1268625</v>
      </c>
      <c r="I39" s="248">
        <f t="shared" si="1"/>
        <v>0</v>
      </c>
    </row>
    <row r="40" spans="1:9" ht="27" customHeight="1" thickBot="1">
      <c r="A40" s="365">
        <v>19</v>
      </c>
      <c r="B40" s="363" t="s">
        <v>58</v>
      </c>
      <c r="C40" s="137"/>
      <c r="D40" s="46" t="s">
        <v>214</v>
      </c>
      <c r="E40" s="47" t="s">
        <v>115</v>
      </c>
      <c r="F40" s="64">
        <f>F41+F42+F43</f>
        <v>516000</v>
      </c>
      <c r="G40" s="64">
        <f>G41+G42+G43</f>
        <v>196900</v>
      </c>
      <c r="H40" s="64">
        <f>H41+H42+H43</f>
        <v>196775</v>
      </c>
      <c r="I40" s="65">
        <f>I41+I42+I43</f>
        <v>125</v>
      </c>
    </row>
    <row r="41" spans="1:9" ht="15" customHeight="1">
      <c r="A41" s="366"/>
      <c r="B41" s="350"/>
      <c r="C41" s="143" t="s">
        <v>30</v>
      </c>
      <c r="D41" s="39"/>
      <c r="E41" s="62" t="s">
        <v>36</v>
      </c>
      <c r="F41" s="63">
        <v>270600</v>
      </c>
      <c r="G41" s="63">
        <v>95700</v>
      </c>
      <c r="H41" s="254">
        <v>95667</v>
      </c>
      <c r="I41" s="255">
        <f aca="true" t="shared" si="2" ref="I41:I72">G41-H41</f>
        <v>33</v>
      </c>
    </row>
    <row r="42" spans="1:9" ht="15" customHeight="1">
      <c r="A42" s="366"/>
      <c r="B42" s="350"/>
      <c r="C42" s="144" t="s">
        <v>41</v>
      </c>
      <c r="D42" s="25"/>
      <c r="E42" s="30" t="s">
        <v>37</v>
      </c>
      <c r="F42" s="18">
        <v>25200</v>
      </c>
      <c r="G42" s="18">
        <v>10500</v>
      </c>
      <c r="H42" s="256">
        <v>10467</v>
      </c>
      <c r="I42" s="234">
        <f t="shared" si="2"/>
        <v>33</v>
      </c>
    </row>
    <row r="43" spans="1:9" ht="15" customHeight="1" thickBot="1">
      <c r="A43" s="367"/>
      <c r="B43" s="351"/>
      <c r="C43" s="145" t="s">
        <v>10</v>
      </c>
      <c r="D43" s="106"/>
      <c r="E43" s="41" t="s">
        <v>38</v>
      </c>
      <c r="F43" s="251">
        <v>220200</v>
      </c>
      <c r="G43" s="251">
        <v>90700</v>
      </c>
      <c r="H43" s="257">
        <v>90641</v>
      </c>
      <c r="I43" s="238">
        <f t="shared" si="2"/>
        <v>59</v>
      </c>
    </row>
    <row r="44" spans="1:9" ht="26.25" customHeight="1" thickBot="1">
      <c r="A44" s="365">
        <v>20</v>
      </c>
      <c r="B44" s="363" t="s">
        <v>150</v>
      </c>
      <c r="C44" s="66"/>
      <c r="D44" s="46" t="s">
        <v>191</v>
      </c>
      <c r="E44" s="47" t="s">
        <v>116</v>
      </c>
      <c r="F44" s="64">
        <f>F45+F46</f>
        <v>6901000</v>
      </c>
      <c r="G44" s="64">
        <f>G45+G46</f>
        <v>4758500</v>
      </c>
      <c r="H44" s="64">
        <f>H45+H46</f>
        <v>4756446.21</v>
      </c>
      <c r="I44" s="65">
        <f t="shared" si="2"/>
        <v>2053.7900000000373</v>
      </c>
    </row>
    <row r="45" spans="1:9" ht="18" customHeight="1">
      <c r="A45" s="366"/>
      <c r="B45" s="369"/>
      <c r="C45" s="143" t="s">
        <v>31</v>
      </c>
      <c r="D45" s="39"/>
      <c r="E45" s="40"/>
      <c r="F45" s="63">
        <v>291600</v>
      </c>
      <c r="G45" s="63">
        <v>201900</v>
      </c>
      <c r="H45" s="63">
        <v>200736.67</v>
      </c>
      <c r="I45" s="255">
        <f t="shared" si="2"/>
        <v>1163.3299999999872</v>
      </c>
    </row>
    <row r="46" spans="1:9" ht="18" customHeight="1" thickBot="1">
      <c r="A46" s="367"/>
      <c r="B46" s="370"/>
      <c r="C46" s="146" t="s">
        <v>11</v>
      </c>
      <c r="D46" s="26"/>
      <c r="E46" s="43"/>
      <c r="F46" s="258">
        <v>6609400</v>
      </c>
      <c r="G46" s="258">
        <v>4556600</v>
      </c>
      <c r="H46" s="264">
        <v>4555709.54</v>
      </c>
      <c r="I46" s="239">
        <f t="shared" si="2"/>
        <v>890.4599999999627</v>
      </c>
    </row>
    <row r="47" spans="1:9" ht="27" customHeight="1" thickBot="1">
      <c r="A47" s="128">
        <v>21</v>
      </c>
      <c r="B47" s="174" t="s">
        <v>45</v>
      </c>
      <c r="C47" s="137" t="s">
        <v>9</v>
      </c>
      <c r="D47" s="46" t="s">
        <v>140</v>
      </c>
      <c r="E47" s="47" t="s">
        <v>117</v>
      </c>
      <c r="F47" s="246">
        <v>54000</v>
      </c>
      <c r="G47" s="247">
        <v>15300</v>
      </c>
      <c r="H47" s="240">
        <v>14339.53</v>
      </c>
      <c r="I47" s="205">
        <f t="shared" si="2"/>
        <v>960.4699999999993</v>
      </c>
    </row>
    <row r="48" spans="1:9" ht="39" customHeight="1" thickBot="1">
      <c r="A48" s="128">
        <v>22</v>
      </c>
      <c r="B48" s="175" t="s">
        <v>47</v>
      </c>
      <c r="C48" s="147" t="s">
        <v>11</v>
      </c>
      <c r="D48" s="48" t="s">
        <v>33</v>
      </c>
      <c r="E48" s="109" t="s">
        <v>118</v>
      </c>
      <c r="F48" s="243">
        <v>1836000</v>
      </c>
      <c r="G48" s="243">
        <v>993000</v>
      </c>
      <c r="H48" s="264">
        <v>990865.75</v>
      </c>
      <c r="I48" s="245">
        <f t="shared" si="2"/>
        <v>2134.25</v>
      </c>
    </row>
    <row r="49" spans="1:9" ht="39" customHeight="1" thickBot="1">
      <c r="A49" s="128">
        <v>23</v>
      </c>
      <c r="B49" s="176" t="s">
        <v>78</v>
      </c>
      <c r="C49" s="137" t="s">
        <v>11</v>
      </c>
      <c r="D49" s="328" t="s">
        <v>79</v>
      </c>
      <c r="E49" s="47" t="s">
        <v>99</v>
      </c>
      <c r="F49" s="240">
        <v>1100000</v>
      </c>
      <c r="G49" s="240">
        <v>753600</v>
      </c>
      <c r="H49" s="241">
        <v>743665.32</v>
      </c>
      <c r="I49" s="205">
        <f t="shared" si="2"/>
        <v>9934.680000000051</v>
      </c>
    </row>
    <row r="50" spans="1:9" ht="42" customHeight="1" thickBot="1">
      <c r="A50" s="128">
        <v>24</v>
      </c>
      <c r="B50" s="177" t="s">
        <v>74</v>
      </c>
      <c r="C50" s="147" t="s">
        <v>11</v>
      </c>
      <c r="D50" s="329" t="s">
        <v>35</v>
      </c>
      <c r="E50" s="109" t="s">
        <v>119</v>
      </c>
      <c r="F50" s="243">
        <v>1062000</v>
      </c>
      <c r="G50" s="243">
        <v>514100</v>
      </c>
      <c r="H50" s="260">
        <v>513162.09</v>
      </c>
      <c r="I50" s="245">
        <f t="shared" si="2"/>
        <v>937.9099999999744</v>
      </c>
    </row>
    <row r="51" spans="1:10" ht="27" customHeight="1" thickBot="1">
      <c r="A51" s="356">
        <v>25</v>
      </c>
      <c r="B51" s="178" t="s">
        <v>14</v>
      </c>
      <c r="C51" s="148" t="s">
        <v>11</v>
      </c>
      <c r="D51" s="46" t="s">
        <v>35</v>
      </c>
      <c r="E51" s="59" t="s">
        <v>120</v>
      </c>
      <c r="F51" s="67">
        <f>F52+F53</f>
        <v>3185000</v>
      </c>
      <c r="G51" s="67">
        <f>G52+G53</f>
        <v>1554100</v>
      </c>
      <c r="H51" s="67">
        <f>H52+H53</f>
        <v>1553263</v>
      </c>
      <c r="I51" s="65">
        <f t="shared" si="2"/>
        <v>837</v>
      </c>
      <c r="J51" s="17"/>
    </row>
    <row r="52" spans="1:9" ht="18" customHeight="1">
      <c r="A52" s="356"/>
      <c r="B52" s="179" t="s">
        <v>19</v>
      </c>
      <c r="C52" s="204"/>
      <c r="D52" s="39"/>
      <c r="E52" s="149" t="s">
        <v>22</v>
      </c>
      <c r="F52" s="261">
        <v>1475000</v>
      </c>
      <c r="G52" s="261">
        <v>829242</v>
      </c>
      <c r="H52" s="63">
        <v>828517.82</v>
      </c>
      <c r="I52" s="255">
        <f t="shared" si="2"/>
        <v>724.1800000000512</v>
      </c>
    </row>
    <row r="53" spans="1:9" ht="18" customHeight="1" thickBot="1">
      <c r="A53" s="356"/>
      <c r="B53" s="180" t="s">
        <v>20</v>
      </c>
      <c r="D53" s="106"/>
      <c r="E53" s="136" t="s">
        <v>21</v>
      </c>
      <c r="F53" s="262">
        <v>1710000</v>
      </c>
      <c r="G53" s="262">
        <v>724858</v>
      </c>
      <c r="H53" s="251">
        <v>724745.18</v>
      </c>
      <c r="I53" s="238">
        <f t="shared" si="2"/>
        <v>112.81999999994878</v>
      </c>
    </row>
    <row r="54" spans="1:9" ht="18" customHeight="1" thickBot="1">
      <c r="A54" s="365">
        <v>26</v>
      </c>
      <c r="B54" s="363" t="s">
        <v>165</v>
      </c>
      <c r="C54" s="380"/>
      <c r="D54" s="225"/>
      <c r="E54" s="227"/>
      <c r="F54" s="67">
        <f>F55+F56+F57</f>
        <v>8191200</v>
      </c>
      <c r="G54" s="67">
        <f>G55+G56+G57</f>
        <v>5253726.1</v>
      </c>
      <c r="H54" s="67">
        <f>H55+H56+H57</f>
        <v>5253726.1</v>
      </c>
      <c r="I54" s="229">
        <f t="shared" si="2"/>
        <v>0</v>
      </c>
    </row>
    <row r="55" spans="1:9" ht="15.75" customHeight="1">
      <c r="A55" s="366"/>
      <c r="B55" s="369"/>
      <c r="C55" s="381"/>
      <c r="D55" s="228" t="s">
        <v>167</v>
      </c>
      <c r="E55" s="371" t="s">
        <v>168</v>
      </c>
      <c r="F55" s="230">
        <v>6456800</v>
      </c>
      <c r="G55" s="230">
        <v>4452804.3</v>
      </c>
      <c r="H55" s="231">
        <v>4452804.3</v>
      </c>
      <c r="I55" s="232">
        <f t="shared" si="2"/>
        <v>0</v>
      </c>
    </row>
    <row r="56" spans="1:9" ht="15.75" customHeight="1">
      <c r="A56" s="366"/>
      <c r="B56" s="369"/>
      <c r="C56" s="381"/>
      <c r="D56" s="228" t="s">
        <v>166</v>
      </c>
      <c r="E56" s="372"/>
      <c r="F56" s="233">
        <v>1660900</v>
      </c>
      <c r="G56" s="233">
        <v>800921.8</v>
      </c>
      <c r="H56" s="18">
        <v>800921.8</v>
      </c>
      <c r="I56" s="234">
        <f t="shared" si="2"/>
        <v>0</v>
      </c>
    </row>
    <row r="57" spans="1:9" ht="15.75" customHeight="1" thickBot="1">
      <c r="A57" s="367"/>
      <c r="B57" s="370"/>
      <c r="C57" s="382"/>
      <c r="D57" s="226" t="s">
        <v>162</v>
      </c>
      <c r="E57" s="373"/>
      <c r="F57" s="235">
        <v>73500</v>
      </c>
      <c r="G57" s="235"/>
      <c r="H57" s="236"/>
      <c r="I57" s="237">
        <f t="shared" si="2"/>
        <v>0</v>
      </c>
    </row>
    <row r="58" spans="1:9" ht="27.75" customHeight="1" thickBot="1">
      <c r="A58" s="365">
        <v>27</v>
      </c>
      <c r="B58" s="364" t="s">
        <v>177</v>
      </c>
      <c r="C58" s="150"/>
      <c r="D58" s="46" t="s">
        <v>146</v>
      </c>
      <c r="E58" s="47" t="s">
        <v>110</v>
      </c>
      <c r="F58" s="64">
        <f>F59+F61+F60+F62</f>
        <v>2237700</v>
      </c>
      <c r="G58" s="64">
        <f>G59+G61+G60+G62</f>
        <v>1111800</v>
      </c>
      <c r="H58" s="64">
        <f>H59+H61+H60+H62</f>
        <v>1111772.8199999998</v>
      </c>
      <c r="I58" s="205">
        <f t="shared" si="2"/>
        <v>27.180000000167638</v>
      </c>
    </row>
    <row r="59" spans="1:9" ht="13.5" customHeight="1">
      <c r="A59" s="366"/>
      <c r="B59" s="353"/>
      <c r="C59" s="151" t="s">
        <v>30</v>
      </c>
      <c r="D59" s="39"/>
      <c r="E59" s="40"/>
      <c r="F59" s="63">
        <v>500000</v>
      </c>
      <c r="G59" s="63">
        <v>212500</v>
      </c>
      <c r="H59" s="263">
        <v>212500</v>
      </c>
      <c r="I59" s="255">
        <f t="shared" si="2"/>
        <v>0</v>
      </c>
    </row>
    <row r="60" spans="1:9" ht="13.5" customHeight="1">
      <c r="A60" s="366"/>
      <c r="B60" s="353"/>
      <c r="C60" s="151" t="s">
        <v>11</v>
      </c>
      <c r="D60" s="39"/>
      <c r="E60" s="40"/>
      <c r="F60" s="63">
        <v>1347700</v>
      </c>
      <c r="G60" s="63">
        <v>725000</v>
      </c>
      <c r="H60" s="263">
        <v>724972.82</v>
      </c>
      <c r="I60" s="255">
        <f t="shared" si="2"/>
        <v>27.180000000051223</v>
      </c>
    </row>
    <row r="61" spans="1:9" ht="13.5" customHeight="1">
      <c r="A61" s="366"/>
      <c r="B61" s="353"/>
      <c r="C61" s="152" t="s">
        <v>152</v>
      </c>
      <c r="D61" s="25"/>
      <c r="E61" s="11"/>
      <c r="F61" s="18">
        <v>24000</v>
      </c>
      <c r="G61" s="18">
        <v>9300</v>
      </c>
      <c r="H61" s="264">
        <v>9300</v>
      </c>
      <c r="I61" s="234">
        <f t="shared" si="2"/>
        <v>0</v>
      </c>
    </row>
    <row r="62" spans="1:9" ht="13.5" customHeight="1" thickBot="1">
      <c r="A62" s="368"/>
      <c r="B62" s="353"/>
      <c r="C62" s="153" t="s">
        <v>10</v>
      </c>
      <c r="D62" s="26"/>
      <c r="E62" s="43"/>
      <c r="F62" s="258">
        <v>366000</v>
      </c>
      <c r="G62" s="258">
        <v>165000</v>
      </c>
      <c r="H62" s="259">
        <v>165000</v>
      </c>
      <c r="I62" s="239">
        <f t="shared" si="2"/>
        <v>0</v>
      </c>
    </row>
    <row r="63" spans="1:9" ht="25.5" customHeight="1" thickBot="1">
      <c r="A63" s="130">
        <v>28</v>
      </c>
      <c r="B63" s="176" t="s">
        <v>72</v>
      </c>
      <c r="C63" s="137" t="s">
        <v>23</v>
      </c>
      <c r="D63" s="328" t="s">
        <v>73</v>
      </c>
      <c r="E63" s="47" t="s">
        <v>71</v>
      </c>
      <c r="F63" s="240">
        <v>1948000</v>
      </c>
      <c r="G63" s="240">
        <v>1136400</v>
      </c>
      <c r="H63" s="240">
        <v>1136400</v>
      </c>
      <c r="I63" s="239">
        <f t="shared" si="2"/>
        <v>0</v>
      </c>
    </row>
    <row r="64" spans="1:9" ht="29.25" customHeight="1" thickBot="1">
      <c r="A64" s="131">
        <v>29</v>
      </c>
      <c r="B64" s="181" t="s">
        <v>13</v>
      </c>
      <c r="C64" s="137" t="s">
        <v>11</v>
      </c>
      <c r="D64" s="46" t="s">
        <v>70</v>
      </c>
      <c r="E64" s="75" t="s">
        <v>137</v>
      </c>
      <c r="F64" s="240">
        <v>67862000</v>
      </c>
      <c r="G64" s="240">
        <v>40762100</v>
      </c>
      <c r="H64" s="264">
        <v>40761848.93</v>
      </c>
      <c r="I64" s="205">
        <f t="shared" si="2"/>
        <v>251.07000000029802</v>
      </c>
    </row>
    <row r="65" spans="1:9" ht="51.75" customHeight="1" thickBot="1">
      <c r="A65" s="128">
        <v>30</v>
      </c>
      <c r="B65" s="176" t="s">
        <v>151</v>
      </c>
      <c r="C65" s="137" t="s">
        <v>9</v>
      </c>
      <c r="D65" s="46" t="s">
        <v>69</v>
      </c>
      <c r="E65" s="47" t="s">
        <v>121</v>
      </c>
      <c r="F65" s="240">
        <v>400000</v>
      </c>
      <c r="G65" s="240">
        <v>185000</v>
      </c>
      <c r="H65" s="241">
        <v>184044.62</v>
      </c>
      <c r="I65" s="205">
        <f t="shared" si="2"/>
        <v>955.3800000000047</v>
      </c>
    </row>
    <row r="66" spans="1:9" ht="29.25" customHeight="1" thickBot="1">
      <c r="A66" s="356">
        <v>31</v>
      </c>
      <c r="B66" s="363" t="s">
        <v>87</v>
      </c>
      <c r="C66" s="66"/>
      <c r="D66" s="46" t="s">
        <v>141</v>
      </c>
      <c r="E66" s="47" t="s">
        <v>126</v>
      </c>
      <c r="F66" s="64">
        <f>F67+F68</f>
        <v>8500</v>
      </c>
      <c r="G66" s="64">
        <f>G67+G68</f>
        <v>5000</v>
      </c>
      <c r="H66" s="64">
        <f>H67+H68</f>
        <v>3788.5</v>
      </c>
      <c r="I66" s="65">
        <f t="shared" si="2"/>
        <v>1211.5</v>
      </c>
    </row>
    <row r="67" spans="1:9" ht="15" customHeight="1">
      <c r="A67" s="356"/>
      <c r="B67" s="369"/>
      <c r="C67" s="161" t="s">
        <v>17</v>
      </c>
      <c r="D67" s="98"/>
      <c r="E67" s="40"/>
      <c r="F67" s="63">
        <v>4400</v>
      </c>
      <c r="G67" s="63">
        <v>1900</v>
      </c>
      <c r="H67" s="63">
        <v>1788.5</v>
      </c>
      <c r="I67" s="255">
        <f t="shared" si="2"/>
        <v>111.5</v>
      </c>
    </row>
    <row r="68" spans="1:9" ht="15" customHeight="1" thickBot="1">
      <c r="A68" s="356"/>
      <c r="B68" s="370"/>
      <c r="C68" s="154" t="s">
        <v>67</v>
      </c>
      <c r="D68" s="89"/>
      <c r="E68" s="90"/>
      <c r="F68" s="251">
        <v>4100</v>
      </c>
      <c r="G68" s="251">
        <v>3100</v>
      </c>
      <c r="H68" s="251">
        <v>2000</v>
      </c>
      <c r="I68" s="238">
        <f t="shared" si="2"/>
        <v>1100</v>
      </c>
    </row>
    <row r="69" spans="1:9" ht="53.25" customHeight="1" thickBot="1">
      <c r="A69" s="128">
        <v>32</v>
      </c>
      <c r="B69" s="181" t="s">
        <v>18</v>
      </c>
      <c r="C69" s="137" t="s">
        <v>9</v>
      </c>
      <c r="D69" s="46" t="s">
        <v>142</v>
      </c>
      <c r="E69" s="47" t="s">
        <v>127</v>
      </c>
      <c r="F69" s="240">
        <v>70000</v>
      </c>
      <c r="G69" s="240">
        <v>54500</v>
      </c>
      <c r="H69" s="240">
        <v>54500</v>
      </c>
      <c r="I69" s="205">
        <f t="shared" si="2"/>
        <v>0</v>
      </c>
    </row>
    <row r="70" spans="1:9" ht="29.25" customHeight="1" thickBot="1">
      <c r="A70" s="128">
        <v>33</v>
      </c>
      <c r="B70" s="181" t="s">
        <v>16</v>
      </c>
      <c r="C70" s="137" t="s">
        <v>9</v>
      </c>
      <c r="D70" s="46" t="s">
        <v>143</v>
      </c>
      <c r="E70" s="75" t="s">
        <v>124</v>
      </c>
      <c r="F70" s="240">
        <v>1584000</v>
      </c>
      <c r="G70" s="240">
        <v>720000</v>
      </c>
      <c r="H70" s="241">
        <v>720000</v>
      </c>
      <c r="I70" s="205">
        <f t="shared" si="2"/>
        <v>0</v>
      </c>
    </row>
    <row r="71" spans="1:9" ht="27.75" customHeight="1" thickBot="1">
      <c r="A71" s="128">
        <v>34</v>
      </c>
      <c r="B71" s="176" t="s">
        <v>75</v>
      </c>
      <c r="C71" s="137" t="s">
        <v>11</v>
      </c>
      <c r="D71" s="46" t="s">
        <v>145</v>
      </c>
      <c r="E71" s="47" t="s">
        <v>125</v>
      </c>
      <c r="F71" s="240">
        <v>316000</v>
      </c>
      <c r="G71" s="240">
        <v>131700</v>
      </c>
      <c r="H71" s="264">
        <v>131699.14</v>
      </c>
      <c r="I71" s="205">
        <f t="shared" si="2"/>
        <v>0.8599999999860302</v>
      </c>
    </row>
    <row r="72" spans="1:9" ht="27.75" customHeight="1" thickBot="1">
      <c r="A72" s="128">
        <v>35</v>
      </c>
      <c r="B72" s="174" t="s">
        <v>46</v>
      </c>
      <c r="C72" s="137" t="s">
        <v>9</v>
      </c>
      <c r="D72" s="46" t="s">
        <v>191</v>
      </c>
      <c r="E72" s="47" t="s">
        <v>128</v>
      </c>
      <c r="F72" s="240">
        <v>3000</v>
      </c>
      <c r="G72" s="240">
        <v>1000</v>
      </c>
      <c r="H72" s="240">
        <v>1000</v>
      </c>
      <c r="I72" s="205">
        <f t="shared" si="2"/>
        <v>0</v>
      </c>
    </row>
    <row r="73" spans="1:9" ht="30" customHeight="1" thickBot="1">
      <c r="A73" s="128">
        <v>36</v>
      </c>
      <c r="B73" s="182" t="s">
        <v>50</v>
      </c>
      <c r="C73" s="137" t="s">
        <v>17</v>
      </c>
      <c r="D73" s="46" t="s">
        <v>191</v>
      </c>
      <c r="E73" s="47" t="s">
        <v>88</v>
      </c>
      <c r="F73" s="240">
        <v>254000</v>
      </c>
      <c r="G73" s="240"/>
      <c r="H73" s="240"/>
      <c r="I73" s="205"/>
    </row>
    <row r="74" spans="1:9" ht="40.5" customHeight="1" thickBot="1">
      <c r="A74" s="128">
        <v>37</v>
      </c>
      <c r="B74" s="182" t="s">
        <v>49</v>
      </c>
      <c r="C74" s="137" t="s">
        <v>11</v>
      </c>
      <c r="D74" s="46" t="s">
        <v>70</v>
      </c>
      <c r="E74" s="47" t="s">
        <v>138</v>
      </c>
      <c r="F74" s="240">
        <v>1408000</v>
      </c>
      <c r="G74" s="240">
        <v>740900</v>
      </c>
      <c r="H74" s="265">
        <v>721028.88</v>
      </c>
      <c r="I74" s="205">
        <f>G74-H74</f>
        <v>19871.119999999995</v>
      </c>
    </row>
    <row r="75" spans="1:9" ht="30" customHeight="1" thickBot="1">
      <c r="A75" s="356">
        <v>38</v>
      </c>
      <c r="B75" s="181" t="s">
        <v>40</v>
      </c>
      <c r="C75" s="155" t="s">
        <v>24</v>
      </c>
      <c r="D75" s="46" t="s">
        <v>146</v>
      </c>
      <c r="E75" s="47" t="s">
        <v>123</v>
      </c>
      <c r="F75" s="14">
        <f>F76+F77+F78+F79+F80+F81</f>
        <v>27820000</v>
      </c>
      <c r="G75" s="14">
        <f>G76+G77+G78+G79+G80+G81</f>
        <v>16041800</v>
      </c>
      <c r="H75" s="14">
        <f>H76+H77+H78+H79+H80+H81</f>
        <v>16017888.82</v>
      </c>
      <c r="I75" s="32">
        <f>I76+I77+I78+I79+I80+I81</f>
        <v>23911.1800000004</v>
      </c>
    </row>
    <row r="76" spans="1:9" ht="16.5" customHeight="1">
      <c r="A76" s="356"/>
      <c r="B76" s="179" t="s">
        <v>25</v>
      </c>
      <c r="C76" s="156">
        <v>902</v>
      </c>
      <c r="D76" s="62"/>
      <c r="E76" s="94"/>
      <c r="F76" s="266">
        <v>2700000</v>
      </c>
      <c r="G76" s="266">
        <v>1575000</v>
      </c>
      <c r="H76" s="267">
        <v>1575000</v>
      </c>
      <c r="I76" s="255">
        <f aca="true" t="shared" si="3" ref="I76:I96">G76-H76</f>
        <v>0</v>
      </c>
    </row>
    <row r="77" spans="1:9" ht="15" customHeight="1">
      <c r="A77" s="356"/>
      <c r="B77" s="183" t="s">
        <v>11</v>
      </c>
      <c r="C77" s="157">
        <v>903</v>
      </c>
      <c r="D77" s="69"/>
      <c r="E77" s="11"/>
      <c r="F77" s="84">
        <v>14440000</v>
      </c>
      <c r="G77" s="84">
        <v>8422800</v>
      </c>
      <c r="H77" s="274">
        <v>8420385.61</v>
      </c>
      <c r="I77" s="234">
        <f t="shared" si="3"/>
        <v>2414.390000000596</v>
      </c>
    </row>
    <row r="78" spans="1:9" ht="15" customHeight="1">
      <c r="A78" s="356"/>
      <c r="B78" s="183" t="s">
        <v>26</v>
      </c>
      <c r="C78" s="157">
        <v>912</v>
      </c>
      <c r="D78" s="25"/>
      <c r="E78" s="60"/>
      <c r="F78" s="84">
        <v>1360000</v>
      </c>
      <c r="G78" s="84">
        <v>560000</v>
      </c>
      <c r="H78" s="268">
        <v>560000</v>
      </c>
      <c r="I78" s="234">
        <f t="shared" si="3"/>
        <v>0</v>
      </c>
    </row>
    <row r="79" spans="1:9" ht="14.25" customHeight="1">
      <c r="A79" s="356"/>
      <c r="B79" s="183" t="s">
        <v>27</v>
      </c>
      <c r="C79" s="157">
        <v>935</v>
      </c>
      <c r="D79" s="30"/>
      <c r="E79" s="60"/>
      <c r="F79" s="84">
        <v>600000</v>
      </c>
      <c r="G79" s="84">
        <v>340000</v>
      </c>
      <c r="H79" s="268">
        <v>340000</v>
      </c>
      <c r="I79" s="234">
        <f t="shared" si="3"/>
        <v>0</v>
      </c>
    </row>
    <row r="80" spans="1:9" ht="16.5" customHeight="1">
      <c r="A80" s="356"/>
      <c r="B80" s="183" t="s">
        <v>28</v>
      </c>
      <c r="C80" s="157">
        <v>936</v>
      </c>
      <c r="D80" s="25"/>
      <c r="E80" s="11"/>
      <c r="F80" s="84">
        <v>7220000</v>
      </c>
      <c r="G80" s="84">
        <v>4250000</v>
      </c>
      <c r="H80" s="256">
        <v>4228503.24</v>
      </c>
      <c r="I80" s="234">
        <f t="shared" si="3"/>
        <v>21496.759999999776</v>
      </c>
    </row>
    <row r="81" spans="1:9" ht="15" customHeight="1" thickBot="1">
      <c r="A81" s="356"/>
      <c r="B81" s="184" t="s">
        <v>29</v>
      </c>
      <c r="C81" s="158">
        <v>992</v>
      </c>
      <c r="D81" s="92"/>
      <c r="E81" s="93"/>
      <c r="F81" s="208">
        <v>1500000</v>
      </c>
      <c r="G81" s="208">
        <v>894000</v>
      </c>
      <c r="H81" s="208">
        <v>893999.97</v>
      </c>
      <c r="I81" s="239">
        <f t="shared" si="3"/>
        <v>0.030000000027939677</v>
      </c>
    </row>
    <row r="82" spans="1:9" ht="30.75" customHeight="1" thickBot="1">
      <c r="A82" s="128">
        <v>39</v>
      </c>
      <c r="B82" s="185" t="s">
        <v>66</v>
      </c>
      <c r="C82" s="159" t="s">
        <v>17</v>
      </c>
      <c r="D82" s="46" t="s">
        <v>215</v>
      </c>
      <c r="E82" s="47" t="s">
        <v>112</v>
      </c>
      <c r="F82" s="246">
        <v>298740</v>
      </c>
      <c r="G82" s="246"/>
      <c r="H82" s="246"/>
      <c r="I82" s="205">
        <f t="shared" si="3"/>
        <v>0</v>
      </c>
    </row>
    <row r="83" spans="1:9" ht="25.5" customHeight="1" thickBot="1">
      <c r="A83" s="128"/>
      <c r="B83" s="330" t="s">
        <v>210</v>
      </c>
      <c r="C83" s="159" t="s">
        <v>17</v>
      </c>
      <c r="D83" s="46" t="s">
        <v>146</v>
      </c>
      <c r="E83" s="47" t="s">
        <v>211</v>
      </c>
      <c r="F83" s="246">
        <v>34500</v>
      </c>
      <c r="G83" s="246"/>
      <c r="H83" s="246"/>
      <c r="I83" s="205">
        <f t="shared" si="3"/>
        <v>0</v>
      </c>
    </row>
    <row r="84" spans="1:9" ht="41.25" customHeight="1" thickBot="1">
      <c r="A84" s="128">
        <v>40</v>
      </c>
      <c r="B84" s="186" t="s">
        <v>94</v>
      </c>
      <c r="C84" s="159" t="s">
        <v>17</v>
      </c>
      <c r="D84" s="46" t="s">
        <v>197</v>
      </c>
      <c r="E84" s="47" t="s">
        <v>95</v>
      </c>
      <c r="F84" s="240">
        <v>2500000</v>
      </c>
      <c r="G84" s="240"/>
      <c r="H84" s="240"/>
      <c r="I84" s="205">
        <f t="shared" si="3"/>
        <v>0</v>
      </c>
    </row>
    <row r="85" spans="1:9" ht="24" customHeight="1" thickBot="1">
      <c r="A85" s="128">
        <v>41</v>
      </c>
      <c r="B85" s="186" t="s">
        <v>175</v>
      </c>
      <c r="C85" s="137" t="s">
        <v>9</v>
      </c>
      <c r="D85" s="46" t="s">
        <v>191</v>
      </c>
      <c r="E85" s="75" t="s">
        <v>89</v>
      </c>
      <c r="F85" s="240">
        <v>936080</v>
      </c>
      <c r="G85" s="240">
        <v>936080</v>
      </c>
      <c r="H85" s="240">
        <v>936080</v>
      </c>
      <c r="I85" s="205">
        <f t="shared" si="3"/>
        <v>0</v>
      </c>
    </row>
    <row r="86" spans="1:9" ht="42.75" customHeight="1" thickBot="1">
      <c r="A86" s="128">
        <v>42</v>
      </c>
      <c r="B86" s="273" t="s">
        <v>174</v>
      </c>
      <c r="C86" s="142" t="s">
        <v>9</v>
      </c>
      <c r="D86" s="48" t="s">
        <v>191</v>
      </c>
      <c r="E86" s="135" t="s">
        <v>90</v>
      </c>
      <c r="F86" s="244">
        <v>684000</v>
      </c>
      <c r="G86" s="244">
        <v>684000</v>
      </c>
      <c r="H86" s="244">
        <v>684000</v>
      </c>
      <c r="I86" s="245">
        <f t="shared" si="3"/>
        <v>0</v>
      </c>
    </row>
    <row r="87" spans="1:9" ht="25.5" customHeight="1" thickBot="1">
      <c r="A87" s="128">
        <v>43</v>
      </c>
      <c r="B87" s="188" t="s">
        <v>43</v>
      </c>
      <c r="C87" s="294" t="s">
        <v>42</v>
      </c>
      <c r="D87" s="96" t="s">
        <v>146</v>
      </c>
      <c r="E87" s="45" t="s">
        <v>93</v>
      </c>
      <c r="F87" s="240">
        <v>14494000</v>
      </c>
      <c r="G87" s="240">
        <v>5117866</v>
      </c>
      <c r="H87" s="240">
        <v>5117866</v>
      </c>
      <c r="I87" s="205">
        <f t="shared" si="3"/>
        <v>0</v>
      </c>
    </row>
    <row r="88" spans="1:9" ht="15" customHeight="1" thickBot="1">
      <c r="A88" s="365">
        <v>44</v>
      </c>
      <c r="B88" s="363" t="s">
        <v>169</v>
      </c>
      <c r="C88" s="374" t="s">
        <v>17</v>
      </c>
      <c r="D88" s="276"/>
      <c r="E88" s="45"/>
      <c r="F88" s="64">
        <f>F89+F90+F91+F92</f>
        <v>1828000</v>
      </c>
      <c r="G88" s="64">
        <f>G89+G90+G91+G92</f>
        <v>0</v>
      </c>
      <c r="H88" s="64">
        <f>H89+H90+H91+H92</f>
        <v>0</v>
      </c>
      <c r="I88" s="65">
        <f t="shared" si="3"/>
        <v>0</v>
      </c>
    </row>
    <row r="89" spans="1:9" ht="15" customHeight="1">
      <c r="A89" s="366"/>
      <c r="B89" s="369"/>
      <c r="C89" s="375"/>
      <c r="D89" s="277" t="s">
        <v>167</v>
      </c>
      <c r="E89" s="377" t="s">
        <v>173</v>
      </c>
      <c r="F89" s="279">
        <v>78000</v>
      </c>
      <c r="G89" s="244"/>
      <c r="H89" s="244"/>
      <c r="I89" s="245">
        <f t="shared" si="3"/>
        <v>0</v>
      </c>
    </row>
    <row r="90" spans="1:9" ht="15" customHeight="1">
      <c r="A90" s="366"/>
      <c r="B90" s="369"/>
      <c r="C90" s="375"/>
      <c r="D90" s="278" t="s">
        <v>170</v>
      </c>
      <c r="E90" s="378"/>
      <c r="F90" s="280">
        <v>400000</v>
      </c>
      <c r="G90" s="18"/>
      <c r="H90" s="18"/>
      <c r="I90" s="234">
        <f t="shared" si="3"/>
        <v>0</v>
      </c>
    </row>
    <row r="91" spans="1:9" ht="15" customHeight="1">
      <c r="A91" s="366"/>
      <c r="B91" s="369"/>
      <c r="C91" s="375"/>
      <c r="D91" s="278" t="s">
        <v>171</v>
      </c>
      <c r="E91" s="378"/>
      <c r="F91" s="280">
        <v>350000</v>
      </c>
      <c r="G91" s="18"/>
      <c r="H91" s="18"/>
      <c r="I91" s="234">
        <f t="shared" si="3"/>
        <v>0</v>
      </c>
    </row>
    <row r="92" spans="1:9" ht="15" customHeight="1" thickBot="1">
      <c r="A92" s="367"/>
      <c r="B92" s="370"/>
      <c r="C92" s="376"/>
      <c r="D92" s="285" t="s">
        <v>172</v>
      </c>
      <c r="E92" s="379"/>
      <c r="F92" s="281">
        <v>1000000</v>
      </c>
      <c r="G92" s="236"/>
      <c r="H92" s="236"/>
      <c r="I92" s="237">
        <f t="shared" si="3"/>
        <v>0</v>
      </c>
    </row>
    <row r="93" spans="1:9" ht="28.5" customHeight="1" thickBot="1">
      <c r="A93" s="128">
        <v>45</v>
      </c>
      <c r="B93" s="283" t="s">
        <v>148</v>
      </c>
      <c r="C93" s="293" t="s">
        <v>11</v>
      </c>
      <c r="D93" s="289" t="s">
        <v>146</v>
      </c>
      <c r="E93" s="282" t="s">
        <v>106</v>
      </c>
      <c r="F93" s="215">
        <v>1185000</v>
      </c>
      <c r="G93" s="236">
        <v>998240</v>
      </c>
      <c r="H93" s="236">
        <v>975270</v>
      </c>
      <c r="I93" s="237">
        <f t="shared" si="3"/>
        <v>22970</v>
      </c>
    </row>
    <row r="94" spans="1:9" ht="18.75" customHeight="1">
      <c r="A94" s="128">
        <v>46</v>
      </c>
      <c r="B94" s="190" t="s">
        <v>51</v>
      </c>
      <c r="C94" s="156" t="s">
        <v>32</v>
      </c>
      <c r="D94" s="39" t="s">
        <v>144</v>
      </c>
      <c r="E94" s="40"/>
      <c r="F94" s="266">
        <v>38752000</v>
      </c>
      <c r="G94" s="266">
        <v>22605331</v>
      </c>
      <c r="H94" s="266">
        <v>22605331</v>
      </c>
      <c r="I94" s="255">
        <f t="shared" si="3"/>
        <v>0</v>
      </c>
    </row>
    <row r="95" spans="1:9" ht="18.75" customHeight="1">
      <c r="A95" s="128">
        <v>47</v>
      </c>
      <c r="B95" s="191" t="s">
        <v>53</v>
      </c>
      <c r="C95" s="157" t="s">
        <v>32</v>
      </c>
      <c r="D95" s="25" t="s">
        <v>212</v>
      </c>
      <c r="E95" s="11"/>
      <c r="F95" s="84">
        <v>1306400</v>
      </c>
      <c r="G95" s="84">
        <v>1292393</v>
      </c>
      <c r="H95" s="84">
        <v>1292393</v>
      </c>
      <c r="I95" s="234">
        <f t="shared" si="3"/>
        <v>0</v>
      </c>
    </row>
    <row r="96" spans="1:9" ht="18.75" customHeight="1" thickBot="1">
      <c r="A96" s="129">
        <v>48</v>
      </c>
      <c r="B96" s="192" t="s">
        <v>52</v>
      </c>
      <c r="C96" s="158" t="s">
        <v>32</v>
      </c>
      <c r="D96" s="26"/>
      <c r="E96" s="43"/>
      <c r="F96" s="208"/>
      <c r="G96" s="208"/>
      <c r="H96" s="208"/>
      <c r="I96" s="239">
        <f t="shared" si="3"/>
        <v>0</v>
      </c>
    </row>
    <row r="97" spans="1:9" ht="18.75" customHeight="1" thickBot="1">
      <c r="A97" s="8"/>
      <c r="B97" s="181" t="s">
        <v>2</v>
      </c>
      <c r="C97" s="124"/>
      <c r="D97" s="99"/>
      <c r="E97" s="13"/>
      <c r="F97" s="14">
        <f>F96+F95+F94+F93+F88+F87+F86+F85+F84+F82+F75+F74+F73+F72+F71+F70+F69+F66+F65+F64+F63+F58+F54+F51+F50+F49+F48+F47+F44+F40+F39+F38+F37+F36+F35+F34+F33+F30+F27+F23+F22+F21+F20+F19+F18+F17+F16+F5+F3+F83+F4</f>
        <v>200043194</v>
      </c>
      <c r="G97" s="14">
        <f>G96+G95+G94+G93+G88+G87+G86+G85+G84+G82+G75+G74+G73+G72+G71+G70+G69+G66+G65+G64+G63+G58+G54+G51+G50+G49+G48+G47+G44+G40+G39+G38+G37+G36+G35+G34+G33+G30+G27+G23+G22+G21+G20+G19+G18+G17+G16+G5+G4+G3+G83</f>
        <v>112304892.6</v>
      </c>
      <c r="H97" s="14">
        <f>H96+H95+H94+H93+H88+H87+H86+H85+H84+H82+H75+H74+H73+H72+H71+H70+H69+H66+H65+H64+H63+H58+H54+H51+H50+H49+H48+H47+H44+H40+H39+H38+H37+H36+H35+H34+H33+H30+H27+H23+H22+H21+H20+H19+H18+H17+H16+H5+H4+H3+H83</f>
        <v>111125787.96999997</v>
      </c>
      <c r="I97" s="14">
        <f>I96+I95+I94+I93+I88+I87+I86+I85+I84+I82+I75+I74+I73+I72+I71+I70+I69+I66+I65+I64+I63+I58+I54+I51+I50+I49+I48+I47+I44+I40+I39+I38+I37+I36+I35+I34+I33+I30+I27+I23+I22+I21+I20+I19+I18+I17+I16+I5+I3+I83</f>
        <v>1179104.630000001</v>
      </c>
    </row>
    <row r="98" spans="1:9" ht="14.25">
      <c r="A98" s="132"/>
      <c r="B98" s="193" t="s">
        <v>122</v>
      </c>
      <c r="C98" s="161"/>
      <c r="D98" s="98"/>
      <c r="E98" s="87"/>
      <c r="F98" s="91"/>
      <c r="G98" s="91"/>
      <c r="H98" s="91"/>
      <c r="I98" s="119"/>
    </row>
    <row r="99" spans="1:9" ht="26.25" customHeight="1" thickBot="1">
      <c r="A99" s="127"/>
      <c r="B99" s="209" t="s">
        <v>65</v>
      </c>
      <c r="C99" s="157"/>
      <c r="D99" s="25"/>
      <c r="E99" s="76" t="s">
        <v>153</v>
      </c>
      <c r="F99" s="269">
        <f>'[1]на 01.01.13'!$I$5</f>
        <v>239099.5</v>
      </c>
      <c r="G99" s="84">
        <v>239099.5</v>
      </c>
      <c r="H99" s="84">
        <v>239099.5</v>
      </c>
      <c r="I99" s="120">
        <f aca="true" t="shared" si="4" ref="I99:I104">G99-H99</f>
        <v>0</v>
      </c>
    </row>
    <row r="100" spans="1:9" ht="28.5" customHeight="1" thickBot="1">
      <c r="A100" s="127"/>
      <c r="B100" s="185" t="s">
        <v>66</v>
      </c>
      <c r="C100" s="157"/>
      <c r="D100" s="25"/>
      <c r="E100" s="76" t="s">
        <v>149</v>
      </c>
      <c r="F100" s="84">
        <f>'[1]на 01.01.13'!$I$76</f>
        <v>273549.5</v>
      </c>
      <c r="G100" s="84">
        <v>273549.5</v>
      </c>
      <c r="H100" s="84">
        <v>273549.5</v>
      </c>
      <c r="I100" s="120">
        <f t="shared" si="4"/>
        <v>0</v>
      </c>
    </row>
    <row r="101" spans="1:17" ht="28.5" customHeight="1" thickBot="1">
      <c r="A101" s="133"/>
      <c r="B101" s="188" t="s">
        <v>43</v>
      </c>
      <c r="C101" s="158"/>
      <c r="D101" s="26"/>
      <c r="E101" s="207" t="s">
        <v>93</v>
      </c>
      <c r="F101" s="208">
        <v>1925885</v>
      </c>
      <c r="G101" s="208">
        <v>1925885</v>
      </c>
      <c r="H101" s="208">
        <v>1925885</v>
      </c>
      <c r="I101" s="120">
        <f t="shared" si="4"/>
        <v>0</v>
      </c>
      <c r="Q101" s="7" t="s">
        <v>225</v>
      </c>
    </row>
    <row r="102" spans="1:18" ht="28.5" customHeight="1" thickBot="1">
      <c r="A102" s="133"/>
      <c r="B102" s="216" t="s">
        <v>154</v>
      </c>
      <c r="C102" s="158"/>
      <c r="D102" s="26"/>
      <c r="E102" s="207" t="s">
        <v>158</v>
      </c>
      <c r="F102" s="208">
        <v>499599</v>
      </c>
      <c r="G102" s="208">
        <v>499599</v>
      </c>
      <c r="H102" s="208">
        <v>499599</v>
      </c>
      <c r="I102" s="120">
        <f t="shared" si="4"/>
        <v>0</v>
      </c>
      <c r="Q102" s="7" t="s">
        <v>223</v>
      </c>
      <c r="R102" s="31">
        <f>F103+F93+F86+F85+F74+F72+F71+F70+F69+F67+F65+F64+F63+F51+F50+F49+F48+F47+F44+F40+F36+F35+F34</f>
        <v>92545280</v>
      </c>
    </row>
    <row r="103" spans="1:18" ht="39" customHeight="1" thickBot="1">
      <c r="A103" s="133"/>
      <c r="B103" s="178" t="s">
        <v>155</v>
      </c>
      <c r="C103" s="157"/>
      <c r="D103" s="25"/>
      <c r="E103" s="76" t="s">
        <v>114</v>
      </c>
      <c r="F103" s="84">
        <v>852000</v>
      </c>
      <c r="G103" s="84">
        <v>852000</v>
      </c>
      <c r="H103" s="84">
        <v>847740</v>
      </c>
      <c r="I103" s="120">
        <f t="shared" si="4"/>
        <v>4260</v>
      </c>
      <c r="Q103" s="7" t="s">
        <v>224</v>
      </c>
      <c r="R103" s="31">
        <f>H103+H93+H86+H85+H74+H72+H71+H70+H69+H67+H65+H64+H63+H51+H50+H49+H48+H47+H44+H40+H36+H35+H34+H39</f>
        <v>57810941.970000006</v>
      </c>
    </row>
    <row r="104" spans="1:18" ht="28.5" customHeight="1" thickBot="1">
      <c r="A104" s="211"/>
      <c r="B104" s="185" t="s">
        <v>156</v>
      </c>
      <c r="C104" s="212"/>
      <c r="D104" s="213"/>
      <c r="E104" s="214" t="s">
        <v>157</v>
      </c>
      <c r="F104" s="215">
        <v>165243</v>
      </c>
      <c r="G104" s="215">
        <v>165243</v>
      </c>
      <c r="H104" s="215">
        <v>79297</v>
      </c>
      <c r="I104" s="120">
        <f t="shared" si="4"/>
        <v>85946</v>
      </c>
      <c r="R104" s="31"/>
    </row>
    <row r="105" spans="1:9" ht="14.25" customHeight="1" thickBot="1">
      <c r="A105" s="8"/>
      <c r="B105" s="197" t="s">
        <v>15</v>
      </c>
      <c r="C105" s="124"/>
      <c r="D105" s="104"/>
      <c r="E105" s="13"/>
      <c r="F105" s="14">
        <f>F97+F100+F99+F101+F102+F103+F104</f>
        <v>203998570</v>
      </c>
      <c r="G105" s="14">
        <f>G97+G100+G99+G101+G102+G103+G104</f>
        <v>116260268.6</v>
      </c>
      <c r="H105" s="14">
        <f>H97+H100+H99+H101+H102+H103+H104</f>
        <v>114990957.96999997</v>
      </c>
      <c r="I105" s="14">
        <f>I97+I100+I99+I101+I102+I103+I104</f>
        <v>1269310.630000001</v>
      </c>
    </row>
    <row r="106" spans="1:9" ht="16.5" customHeight="1">
      <c r="A106" s="132"/>
      <c r="B106" s="198" t="s">
        <v>12</v>
      </c>
      <c r="C106" s="125"/>
      <c r="D106" s="103"/>
      <c r="E106" s="102"/>
      <c r="F106" s="266"/>
      <c r="G106" s="266"/>
      <c r="H106" s="266"/>
      <c r="I106" s="270">
        <v>7464920.97</v>
      </c>
    </row>
    <row r="107" spans="1:9" ht="13.5" customHeight="1">
      <c r="A107" s="127"/>
      <c r="B107" s="199" t="s">
        <v>57</v>
      </c>
      <c r="C107" s="16"/>
      <c r="D107" s="85"/>
      <c r="E107" s="10"/>
      <c r="F107" s="84"/>
      <c r="G107" s="84"/>
      <c r="H107" s="84"/>
      <c r="I107" s="120">
        <f>I106-I110</f>
        <v>2197000.4399999995</v>
      </c>
    </row>
    <row r="108" spans="1:9" ht="13.5" customHeight="1">
      <c r="A108" s="127"/>
      <c r="B108" s="199" t="s">
        <v>56</v>
      </c>
      <c r="C108" s="16"/>
      <c r="D108" s="85"/>
      <c r="E108" s="10"/>
      <c r="F108" s="84"/>
      <c r="G108" s="84"/>
      <c r="H108" s="84"/>
      <c r="I108" s="120">
        <f>I105-I111</f>
        <v>175287.39000000106</v>
      </c>
    </row>
    <row r="109" spans="1:9" ht="13.5" customHeight="1">
      <c r="A109" s="127"/>
      <c r="B109" s="199" t="s">
        <v>54</v>
      </c>
      <c r="C109" s="16"/>
      <c r="D109" s="85"/>
      <c r="E109" s="10"/>
      <c r="F109" s="84"/>
      <c r="G109" s="84"/>
      <c r="H109" s="84"/>
      <c r="I109" s="120">
        <f>I16+I17+I18+I19+I20+I21+I22+I34+I35+I36+I37+I38+I49+I99</f>
        <v>9934.680000000051</v>
      </c>
    </row>
    <row r="110" spans="1:9" ht="14.25" customHeight="1">
      <c r="A110" s="127"/>
      <c r="B110" s="200" t="s">
        <v>55</v>
      </c>
      <c r="C110" s="163"/>
      <c r="D110" s="83"/>
      <c r="E110" s="2"/>
      <c r="F110" s="84"/>
      <c r="G110" s="84"/>
      <c r="H110" s="84"/>
      <c r="I110" s="120">
        <v>5267920.53</v>
      </c>
    </row>
    <row r="111" spans="1:9" ht="14.25">
      <c r="A111" s="127"/>
      <c r="B111" s="199" t="s">
        <v>56</v>
      </c>
      <c r="C111" s="164"/>
      <c r="D111" s="72"/>
      <c r="E111" s="60"/>
      <c r="F111" s="271"/>
      <c r="G111" s="271"/>
      <c r="H111" s="271"/>
      <c r="I111" s="234">
        <f>I3+I68+I5+I4+I54</f>
        <v>1094023.24</v>
      </c>
    </row>
    <row r="112" spans="1:9" ht="15" thickBot="1">
      <c r="A112" s="134"/>
      <c r="B112" s="201" t="s">
        <v>54</v>
      </c>
      <c r="C112" s="165"/>
      <c r="D112" s="73"/>
      <c r="E112" s="61"/>
      <c r="F112" s="272"/>
      <c r="G112" s="272"/>
      <c r="H112" s="272"/>
      <c r="I112" s="238">
        <f>I3</f>
        <v>107732.34000000003</v>
      </c>
    </row>
    <row r="113" ht="12.75">
      <c r="I113" s="31"/>
    </row>
    <row r="114" spans="3:4" ht="12.75">
      <c r="C114" s="17"/>
      <c r="D114" s="28"/>
    </row>
    <row r="115" spans="3:14" ht="15.75" customHeight="1">
      <c r="C115" s="17"/>
      <c r="D115" s="28"/>
      <c r="G115" s="355"/>
      <c r="H115" s="355"/>
      <c r="I115" s="74"/>
      <c r="N115" s="71"/>
    </row>
    <row r="116" spans="3:4" ht="12.75">
      <c r="C116" s="17"/>
      <c r="D116" s="28"/>
    </row>
    <row r="119" ht="12.75">
      <c r="H119" s="31"/>
    </row>
  </sheetData>
  <mergeCells count="25">
    <mergeCell ref="B54:B57"/>
    <mergeCell ref="A27:A29"/>
    <mergeCell ref="A30:A32"/>
    <mergeCell ref="A40:A43"/>
    <mergeCell ref="A44:A46"/>
    <mergeCell ref="G115:H115"/>
    <mergeCell ref="A75:A81"/>
    <mergeCell ref="A88:A92"/>
    <mergeCell ref="E55:E57"/>
    <mergeCell ref="B88:B92"/>
    <mergeCell ref="C88:C92"/>
    <mergeCell ref="E89:E92"/>
    <mergeCell ref="C54:C57"/>
    <mergeCell ref="B58:B62"/>
    <mergeCell ref="A58:A62"/>
    <mergeCell ref="B5:B6"/>
    <mergeCell ref="A1:I1"/>
    <mergeCell ref="B66:B68"/>
    <mergeCell ref="A66:A68"/>
    <mergeCell ref="A51:A53"/>
    <mergeCell ref="B44:B46"/>
    <mergeCell ref="B40:B43"/>
    <mergeCell ref="B27:B29"/>
    <mergeCell ref="B30:B32"/>
    <mergeCell ref="A54:A57"/>
  </mergeCells>
  <printOptions/>
  <pageMargins left="0.1968503937007874" right="0" top="0.21" bottom="0" header="0.21" footer="0.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2"/>
  <dimension ref="A1:R120"/>
  <sheetViews>
    <sheetView workbookViewId="0" topLeftCell="A1">
      <pane ySplit="2" topLeftCell="BM30" activePane="bottomLeft" state="frozen"/>
      <selection pane="topLeft" activeCell="A1" sqref="A1"/>
      <selection pane="bottomLeft" activeCell="G48" sqref="G48"/>
    </sheetView>
  </sheetViews>
  <sheetFormatPr defaultColWidth="9.00390625" defaultRowHeight="12.75"/>
  <cols>
    <col min="1" max="1" width="3.25390625" style="9" customWidth="1"/>
    <col min="2" max="2" width="64.375" style="7" customWidth="1"/>
    <col min="3" max="3" width="10.125" style="7" customWidth="1"/>
    <col min="4" max="4" width="18.25390625" style="27" customWidth="1"/>
    <col min="5" max="5" width="7.00390625" style="7" customWidth="1"/>
    <col min="6" max="6" width="12.00390625" style="7" customWidth="1"/>
    <col min="7" max="7" width="12.375" style="7" customWidth="1"/>
    <col min="8" max="8" width="11.375" style="7" customWidth="1"/>
    <col min="9" max="9" width="12.25390625" style="7" customWidth="1"/>
    <col min="10" max="10" width="7.875" style="7" customWidth="1"/>
    <col min="11" max="13" width="9.125" style="7" hidden="1" customWidth="1"/>
    <col min="14" max="14" width="6.00390625" style="7" hidden="1" customWidth="1"/>
    <col min="15" max="16" width="9.125" style="7" hidden="1" customWidth="1"/>
    <col min="17" max="17" width="11.75390625" style="7" bestFit="1" customWidth="1"/>
    <col min="18" max="18" width="12.75390625" style="7" bestFit="1" customWidth="1"/>
    <col min="19" max="16384" width="9.125" style="7" customWidth="1"/>
  </cols>
  <sheetData>
    <row r="1" spans="1:9" ht="16.5" thickBot="1">
      <c r="A1" s="357" t="s">
        <v>96</v>
      </c>
      <c r="B1" s="357"/>
      <c r="C1" s="357"/>
      <c r="D1" s="357"/>
      <c r="E1" s="357"/>
      <c r="F1" s="357"/>
      <c r="G1" s="357"/>
      <c r="H1" s="357"/>
      <c r="I1" s="357"/>
    </row>
    <row r="2" spans="1:9" ht="25.5" customHeight="1" thickBot="1">
      <c r="A2" s="126" t="s">
        <v>6</v>
      </c>
      <c r="B2" s="166" t="s">
        <v>3</v>
      </c>
      <c r="C2" s="123" t="s">
        <v>7</v>
      </c>
      <c r="D2" s="116" t="s">
        <v>34</v>
      </c>
      <c r="E2" s="115" t="s">
        <v>5</v>
      </c>
      <c r="F2" s="115" t="s">
        <v>0</v>
      </c>
      <c r="G2" s="115" t="s">
        <v>4</v>
      </c>
      <c r="H2" s="115" t="s">
        <v>1</v>
      </c>
      <c r="I2" s="117" t="s">
        <v>222</v>
      </c>
    </row>
    <row r="3" spans="1:10" ht="28.5" customHeight="1" thickBot="1">
      <c r="A3" s="127">
        <v>1</v>
      </c>
      <c r="B3" s="167" t="s">
        <v>44</v>
      </c>
      <c r="C3" s="141" t="s">
        <v>8</v>
      </c>
      <c r="D3" s="203" t="s">
        <v>77</v>
      </c>
      <c r="E3" s="59" t="s">
        <v>129</v>
      </c>
      <c r="F3" s="240">
        <v>570900</v>
      </c>
      <c r="G3" s="240">
        <v>428100</v>
      </c>
      <c r="H3" s="241">
        <v>374468.39</v>
      </c>
      <c r="I3" s="242">
        <f>G3-H3</f>
        <v>53631.609999999986</v>
      </c>
      <c r="J3" s="29"/>
    </row>
    <row r="4" spans="1:10" ht="39" customHeight="1" thickBot="1">
      <c r="A4" s="296"/>
      <c r="B4" s="331" t="s">
        <v>219</v>
      </c>
      <c r="C4" s="302" t="s">
        <v>221</v>
      </c>
      <c r="D4" s="300" t="s">
        <v>218</v>
      </c>
      <c r="E4" s="59" t="s">
        <v>217</v>
      </c>
      <c r="F4" s="240">
        <v>1016480</v>
      </c>
      <c r="G4" s="240">
        <v>1016480</v>
      </c>
      <c r="H4" s="241">
        <v>1016480</v>
      </c>
      <c r="I4" s="242"/>
      <c r="J4" s="29"/>
    </row>
    <row r="5" spans="1:10" ht="28.5" customHeight="1" thickBot="1">
      <c r="A5" s="296"/>
      <c r="B5" s="386" t="s">
        <v>206</v>
      </c>
      <c r="C5" s="302"/>
      <c r="D5" s="300" t="s">
        <v>146</v>
      </c>
      <c r="E5" s="59" t="s">
        <v>205</v>
      </c>
      <c r="F5" s="64">
        <f>F6+F7+F8+F9+F10+F11+F12+F13+F14+F15</f>
        <v>4664785</v>
      </c>
      <c r="G5" s="64">
        <f>G6+G7+G8+G9+G10+G11+G12+G13+G14+G15</f>
        <v>1399435.5</v>
      </c>
      <c r="H5" s="64">
        <f>H6+H7+H8+H9+H10+H11+H12+H13+H14+H15</f>
        <v>832175.87</v>
      </c>
      <c r="I5" s="249">
        <f aca="true" t="shared" si="0" ref="I5:I15">G5-H5</f>
        <v>567259.63</v>
      </c>
      <c r="J5" s="29"/>
    </row>
    <row r="6" spans="1:10" ht="15.75" customHeight="1" thickBot="1">
      <c r="A6" s="296"/>
      <c r="B6" s="387"/>
      <c r="C6" s="301" t="s">
        <v>199</v>
      </c>
      <c r="D6" s="303"/>
      <c r="E6" s="304"/>
      <c r="F6" s="305">
        <v>329837</v>
      </c>
      <c r="G6" s="305">
        <v>98951.1</v>
      </c>
      <c r="H6" s="306">
        <v>65967.4</v>
      </c>
      <c r="I6" s="307">
        <f t="shared" si="0"/>
        <v>32983.70000000001</v>
      </c>
      <c r="J6" s="29"/>
    </row>
    <row r="7" spans="1:10" ht="15.75" customHeight="1">
      <c r="A7" s="296"/>
      <c r="B7" s="312"/>
      <c r="C7" s="299" t="s">
        <v>200</v>
      </c>
      <c r="D7" s="311"/>
      <c r="E7" s="76"/>
      <c r="F7" s="18">
        <v>551261</v>
      </c>
      <c r="G7" s="18">
        <v>165378.3</v>
      </c>
      <c r="H7" s="256"/>
      <c r="I7" s="313">
        <f t="shared" si="0"/>
        <v>165378.3</v>
      </c>
      <c r="J7" s="29"/>
    </row>
    <row r="8" spans="1:10" ht="15.75" customHeight="1">
      <c r="A8" s="296"/>
      <c r="B8" s="314"/>
      <c r="C8" s="299" t="s">
        <v>170</v>
      </c>
      <c r="D8" s="311"/>
      <c r="E8" s="76"/>
      <c r="F8" s="18">
        <v>85000</v>
      </c>
      <c r="G8" s="18">
        <v>25500</v>
      </c>
      <c r="H8" s="256">
        <v>25185.6</v>
      </c>
      <c r="I8" s="313">
        <f t="shared" si="0"/>
        <v>314.40000000000146</v>
      </c>
      <c r="J8" s="29"/>
    </row>
    <row r="9" spans="1:10" ht="15.75" customHeight="1">
      <c r="A9" s="296"/>
      <c r="B9" s="314"/>
      <c r="C9" s="299" t="s">
        <v>167</v>
      </c>
      <c r="D9" s="311"/>
      <c r="E9" s="76"/>
      <c r="F9" s="18">
        <v>111720</v>
      </c>
      <c r="G9" s="18">
        <v>33516</v>
      </c>
      <c r="H9" s="256">
        <v>33516</v>
      </c>
      <c r="I9" s="313">
        <f t="shared" si="0"/>
        <v>0</v>
      </c>
      <c r="J9" s="29"/>
    </row>
    <row r="10" spans="1:10" ht="15.75" customHeight="1">
      <c r="A10" s="296"/>
      <c r="B10" s="314"/>
      <c r="C10" s="299" t="s">
        <v>166</v>
      </c>
      <c r="D10" s="311"/>
      <c r="E10" s="76"/>
      <c r="F10" s="18">
        <v>965252</v>
      </c>
      <c r="G10" s="18">
        <v>289575.6</v>
      </c>
      <c r="H10" s="256">
        <v>289575.6</v>
      </c>
      <c r="I10" s="313">
        <f t="shared" si="0"/>
        <v>0</v>
      </c>
      <c r="J10" s="29"/>
    </row>
    <row r="11" spans="1:10" ht="15.75" customHeight="1">
      <c r="A11" s="296"/>
      <c r="B11" s="314"/>
      <c r="C11" s="299" t="s">
        <v>201</v>
      </c>
      <c r="D11" s="311"/>
      <c r="E11" s="76"/>
      <c r="F11" s="18">
        <v>0</v>
      </c>
      <c r="G11" s="18">
        <v>0</v>
      </c>
      <c r="H11" s="256"/>
      <c r="I11" s="313">
        <f t="shared" si="0"/>
        <v>0</v>
      </c>
      <c r="J11" s="29"/>
    </row>
    <row r="12" spans="1:10" ht="15.75" customHeight="1">
      <c r="A12" s="296"/>
      <c r="B12" s="314"/>
      <c r="C12" s="299" t="s">
        <v>203</v>
      </c>
      <c r="D12" s="311"/>
      <c r="E12" s="76"/>
      <c r="F12" s="18">
        <v>873060</v>
      </c>
      <c r="G12" s="18">
        <v>261918</v>
      </c>
      <c r="H12" s="256">
        <v>178192.87</v>
      </c>
      <c r="I12" s="313">
        <f t="shared" si="0"/>
        <v>83725.13</v>
      </c>
      <c r="J12" s="29"/>
    </row>
    <row r="13" spans="1:10" ht="15.75" customHeight="1">
      <c r="A13" s="296"/>
      <c r="B13" s="314"/>
      <c r="C13" s="299" t="s">
        <v>171</v>
      </c>
      <c r="D13" s="311"/>
      <c r="E13" s="76"/>
      <c r="F13" s="18">
        <v>364490</v>
      </c>
      <c r="G13" s="18">
        <v>109347</v>
      </c>
      <c r="H13" s="256"/>
      <c r="I13" s="313">
        <f t="shared" si="0"/>
        <v>109347</v>
      </c>
      <c r="J13" s="29"/>
    </row>
    <row r="14" spans="1:10" ht="15.75" customHeight="1">
      <c r="A14" s="296"/>
      <c r="B14" s="314"/>
      <c r="C14" s="299" t="s">
        <v>202</v>
      </c>
      <c r="D14" s="311"/>
      <c r="E14" s="76"/>
      <c r="F14" s="18">
        <v>585037</v>
      </c>
      <c r="G14" s="18">
        <v>175511.1</v>
      </c>
      <c r="H14" s="256"/>
      <c r="I14" s="313">
        <f t="shared" si="0"/>
        <v>175511.1</v>
      </c>
      <c r="J14" s="29"/>
    </row>
    <row r="15" spans="1:10" ht="15.75" customHeight="1" thickBot="1">
      <c r="A15" s="296"/>
      <c r="B15" s="297"/>
      <c r="C15" s="298" t="s">
        <v>204</v>
      </c>
      <c r="D15" s="308"/>
      <c r="E15" s="214"/>
      <c r="F15" s="236">
        <v>799128</v>
      </c>
      <c r="G15" s="236">
        <v>239738.4</v>
      </c>
      <c r="H15" s="309">
        <v>239738.4</v>
      </c>
      <c r="I15" s="310">
        <f t="shared" si="0"/>
        <v>0</v>
      </c>
      <c r="J15" s="29"/>
    </row>
    <row r="16" spans="1:10" ht="37.5" customHeight="1" thickBot="1">
      <c r="A16" s="127">
        <v>2</v>
      </c>
      <c r="B16" s="168" t="s">
        <v>65</v>
      </c>
      <c r="C16" s="137" t="s">
        <v>39</v>
      </c>
      <c r="D16" s="46" t="s">
        <v>195</v>
      </c>
      <c r="E16" s="59" t="s">
        <v>111</v>
      </c>
      <c r="F16" s="240">
        <v>551640</v>
      </c>
      <c r="G16" s="240"/>
      <c r="H16" s="241"/>
      <c r="I16" s="242"/>
      <c r="J16" s="23"/>
    </row>
    <row r="17" spans="1:18" ht="39.75" customHeight="1" thickBot="1">
      <c r="A17" s="128">
        <v>3</v>
      </c>
      <c r="B17" s="169" t="s">
        <v>80</v>
      </c>
      <c r="C17" s="142" t="s">
        <v>9</v>
      </c>
      <c r="D17" s="48" t="s">
        <v>179</v>
      </c>
      <c r="E17" s="49" t="s">
        <v>130</v>
      </c>
      <c r="F17" s="210">
        <v>119669</v>
      </c>
      <c r="G17" s="243">
        <v>119669</v>
      </c>
      <c r="H17" s="244">
        <v>119669</v>
      </c>
      <c r="I17" s="245">
        <f aca="true" t="shared" si="1" ref="I17:I39">G17-H17</f>
        <v>0</v>
      </c>
      <c r="R17" s="31"/>
    </row>
    <row r="18" spans="1:9" ht="40.5" customHeight="1" thickBot="1">
      <c r="A18" s="128">
        <v>4</v>
      </c>
      <c r="B18" s="170" t="s">
        <v>81</v>
      </c>
      <c r="C18" s="137" t="s">
        <v>9</v>
      </c>
      <c r="D18" s="46" t="s">
        <v>180</v>
      </c>
      <c r="E18" s="47" t="s">
        <v>131</v>
      </c>
      <c r="F18" s="246">
        <v>425000</v>
      </c>
      <c r="G18" s="247">
        <v>425000</v>
      </c>
      <c r="H18" s="240">
        <v>425000</v>
      </c>
      <c r="I18" s="205">
        <f t="shared" si="1"/>
        <v>0</v>
      </c>
    </row>
    <row r="19" spans="1:9" ht="39.75" customHeight="1" thickBot="1">
      <c r="A19" s="128">
        <v>5</v>
      </c>
      <c r="B19" s="169" t="s">
        <v>82</v>
      </c>
      <c r="C19" s="142" t="s">
        <v>9</v>
      </c>
      <c r="D19" s="48" t="s">
        <v>181</v>
      </c>
      <c r="E19" s="49" t="s">
        <v>132</v>
      </c>
      <c r="F19" s="244">
        <v>87000</v>
      </c>
      <c r="G19" s="244">
        <v>5192</v>
      </c>
      <c r="H19" s="244">
        <v>5192</v>
      </c>
      <c r="I19" s="245">
        <f t="shared" si="1"/>
        <v>0</v>
      </c>
    </row>
    <row r="20" spans="1:9" ht="40.5" customHeight="1" thickBot="1">
      <c r="A20" s="128">
        <v>6</v>
      </c>
      <c r="B20" s="170" t="s">
        <v>83</v>
      </c>
      <c r="C20" s="137" t="s">
        <v>39</v>
      </c>
      <c r="D20" s="46" t="s">
        <v>182</v>
      </c>
      <c r="E20" s="47" t="s">
        <v>133</v>
      </c>
      <c r="F20" s="240">
        <v>182000</v>
      </c>
      <c r="G20" s="240">
        <v>182000</v>
      </c>
      <c r="H20" s="240">
        <v>182000</v>
      </c>
      <c r="I20" s="205">
        <f t="shared" si="1"/>
        <v>0</v>
      </c>
    </row>
    <row r="21" spans="1:9" ht="39.75" customHeight="1" thickBot="1">
      <c r="A21" s="128">
        <v>7</v>
      </c>
      <c r="B21" s="169" t="s">
        <v>84</v>
      </c>
      <c r="C21" s="137" t="s">
        <v>39</v>
      </c>
      <c r="D21" s="48" t="s">
        <v>183</v>
      </c>
      <c r="E21" s="49" t="s">
        <v>134</v>
      </c>
      <c r="F21" s="244"/>
      <c r="G21" s="244"/>
      <c r="H21" s="244"/>
      <c r="I21" s="245">
        <f t="shared" si="1"/>
        <v>0</v>
      </c>
    </row>
    <row r="22" spans="1:9" ht="39.75" customHeight="1" thickBot="1">
      <c r="A22" s="128">
        <v>8</v>
      </c>
      <c r="B22" s="170" t="s">
        <v>85</v>
      </c>
      <c r="C22" s="137" t="s">
        <v>48</v>
      </c>
      <c r="D22" s="46" t="s">
        <v>184</v>
      </c>
      <c r="E22" s="319" t="s">
        <v>135</v>
      </c>
      <c r="F22" s="305">
        <v>306000</v>
      </c>
      <c r="G22" s="305">
        <v>236655</v>
      </c>
      <c r="H22" s="305">
        <v>236655</v>
      </c>
      <c r="I22" s="307">
        <f t="shared" si="1"/>
        <v>0</v>
      </c>
    </row>
    <row r="23" spans="1:9" ht="31.5" customHeight="1" thickBot="1">
      <c r="A23" s="321">
        <v>9</v>
      </c>
      <c r="B23" s="189" t="s">
        <v>186</v>
      </c>
      <c r="C23" s="318"/>
      <c r="D23" s="327" t="s">
        <v>209</v>
      </c>
      <c r="E23" s="320" t="s">
        <v>101</v>
      </c>
      <c r="F23" s="35">
        <f>F24+F25+F26</f>
        <v>17000</v>
      </c>
      <c r="G23" s="35">
        <f>G24+G25+G26</f>
        <v>0</v>
      </c>
      <c r="H23" s="35">
        <f>H24+H25+H26</f>
        <v>0</v>
      </c>
      <c r="I23" s="307">
        <f t="shared" si="1"/>
        <v>0</v>
      </c>
    </row>
    <row r="24" spans="1:9" ht="14.25" customHeight="1">
      <c r="A24" s="315"/>
      <c r="B24" s="322"/>
      <c r="C24" s="317" t="s">
        <v>23</v>
      </c>
      <c r="D24" s="94"/>
      <c r="E24" s="94"/>
      <c r="F24" s="63">
        <v>4500</v>
      </c>
      <c r="G24" s="63"/>
      <c r="H24" s="63"/>
      <c r="I24" s="307">
        <f t="shared" si="1"/>
        <v>0</v>
      </c>
    </row>
    <row r="25" spans="1:9" ht="14.25" customHeight="1">
      <c r="A25" s="315"/>
      <c r="B25" s="323"/>
      <c r="C25" s="2" t="s">
        <v>207</v>
      </c>
      <c r="D25" s="316"/>
      <c r="E25" s="11"/>
      <c r="F25" s="18">
        <v>4500</v>
      </c>
      <c r="G25" s="18"/>
      <c r="H25" s="18"/>
      <c r="I25" s="313">
        <f t="shared" si="1"/>
        <v>0</v>
      </c>
    </row>
    <row r="26" spans="1:9" ht="14.25" customHeight="1" thickBot="1">
      <c r="A26" s="315"/>
      <c r="B26" s="283"/>
      <c r="C26" s="324" t="s">
        <v>208</v>
      </c>
      <c r="D26" s="325"/>
      <c r="E26" s="326"/>
      <c r="F26" s="236">
        <v>8000</v>
      </c>
      <c r="G26" s="236"/>
      <c r="H26" s="236"/>
      <c r="I26" s="310">
        <f t="shared" si="1"/>
        <v>0</v>
      </c>
    </row>
    <row r="27" spans="1:9" ht="27.75" customHeight="1" thickBot="1">
      <c r="A27" s="365">
        <v>10</v>
      </c>
      <c r="B27" s="383" t="s">
        <v>187</v>
      </c>
      <c r="C27" s="137"/>
      <c r="D27" s="46" t="s">
        <v>146</v>
      </c>
      <c r="E27" s="47" t="s">
        <v>103</v>
      </c>
      <c r="F27" s="64">
        <f>F28+F29</f>
        <v>51500</v>
      </c>
      <c r="G27" s="64">
        <f>G28+G29</f>
        <v>29000</v>
      </c>
      <c r="H27" s="64">
        <f>H28+H29</f>
        <v>29000</v>
      </c>
      <c r="I27" s="249">
        <f t="shared" si="1"/>
        <v>0</v>
      </c>
    </row>
    <row r="28" spans="1:9" ht="16.5" customHeight="1">
      <c r="A28" s="366"/>
      <c r="B28" s="353"/>
      <c r="C28" s="138" t="s">
        <v>23</v>
      </c>
      <c r="D28" s="218" t="s">
        <v>160</v>
      </c>
      <c r="E28" s="40"/>
      <c r="F28" s="63">
        <v>13500</v>
      </c>
      <c r="G28" s="63"/>
      <c r="H28" s="63"/>
      <c r="I28" s="250">
        <f t="shared" si="1"/>
        <v>0</v>
      </c>
    </row>
    <row r="29" spans="1:9" ht="16.5" customHeight="1" thickBot="1">
      <c r="A29" s="367"/>
      <c r="B29" s="354"/>
      <c r="C29" s="139" t="s">
        <v>17</v>
      </c>
      <c r="D29" s="106"/>
      <c r="E29" s="90"/>
      <c r="F29" s="251">
        <v>38000</v>
      </c>
      <c r="G29" s="251">
        <v>29000</v>
      </c>
      <c r="H29" s="251">
        <v>29000</v>
      </c>
      <c r="I29" s="252">
        <f t="shared" si="1"/>
        <v>0</v>
      </c>
    </row>
    <row r="30" spans="1:9" ht="28.5" customHeight="1" thickBot="1">
      <c r="A30" s="365">
        <v>11</v>
      </c>
      <c r="B30" s="383" t="s">
        <v>188</v>
      </c>
      <c r="C30" s="137"/>
      <c r="D30" s="46" t="s">
        <v>146</v>
      </c>
      <c r="E30" s="47" t="s">
        <v>105</v>
      </c>
      <c r="F30" s="64">
        <f>F31+F32</f>
        <v>24000</v>
      </c>
      <c r="G30" s="64">
        <f>G31+G32</f>
        <v>0</v>
      </c>
      <c r="H30" s="64">
        <f>H31+H32</f>
        <v>0</v>
      </c>
      <c r="I30" s="249">
        <f t="shared" si="1"/>
        <v>0</v>
      </c>
    </row>
    <row r="31" spans="1:9" ht="19.5" customHeight="1">
      <c r="A31" s="366"/>
      <c r="B31" s="353"/>
      <c r="C31" s="219" t="s">
        <v>23</v>
      </c>
      <c r="D31" s="223" t="s">
        <v>164</v>
      </c>
      <c r="E31" s="220"/>
      <c r="F31" s="231">
        <v>20000</v>
      </c>
      <c r="G31" s="231"/>
      <c r="H31" s="231"/>
      <c r="I31" s="253">
        <f t="shared" si="1"/>
        <v>0</v>
      </c>
    </row>
    <row r="32" spans="1:9" ht="15" customHeight="1" thickBot="1">
      <c r="A32" s="368"/>
      <c r="B32" s="354"/>
      <c r="C32" s="221" t="s">
        <v>17</v>
      </c>
      <c r="D32" s="106"/>
      <c r="E32" s="90"/>
      <c r="F32" s="251">
        <v>4000</v>
      </c>
      <c r="G32" s="251"/>
      <c r="H32" s="251"/>
      <c r="I32" s="252">
        <f t="shared" si="1"/>
        <v>0</v>
      </c>
    </row>
    <row r="33" spans="1:9" ht="41.25" customHeight="1" thickBot="1">
      <c r="A33" s="206">
        <v>12</v>
      </c>
      <c r="B33" s="188" t="s">
        <v>163</v>
      </c>
      <c r="C33" s="292" t="s">
        <v>39</v>
      </c>
      <c r="D33" s="288" t="s">
        <v>189</v>
      </c>
      <c r="E33" s="49" t="s">
        <v>161</v>
      </c>
      <c r="F33" s="244">
        <v>13000</v>
      </c>
      <c r="G33" s="244">
        <v>13000</v>
      </c>
      <c r="H33" s="244">
        <v>13000</v>
      </c>
      <c r="I33" s="252">
        <f t="shared" si="1"/>
        <v>0</v>
      </c>
    </row>
    <row r="34" spans="1:9" ht="41.25" customHeight="1" thickBot="1">
      <c r="A34" s="130">
        <v>13</v>
      </c>
      <c r="B34" s="172" t="s">
        <v>62</v>
      </c>
      <c r="C34" s="66" t="s">
        <v>11</v>
      </c>
      <c r="D34" s="46" t="s">
        <v>190</v>
      </c>
      <c r="E34" s="47" t="s">
        <v>59</v>
      </c>
      <c r="F34" s="240">
        <v>168100</v>
      </c>
      <c r="G34" s="240">
        <v>168100</v>
      </c>
      <c r="H34" s="240">
        <v>168100</v>
      </c>
      <c r="I34" s="242">
        <f t="shared" si="1"/>
        <v>0</v>
      </c>
    </row>
    <row r="35" spans="1:9" ht="41.25" customHeight="1" thickBot="1">
      <c r="A35" s="79">
        <v>14</v>
      </c>
      <c r="B35" s="173" t="s">
        <v>63</v>
      </c>
      <c r="C35" s="291" t="s">
        <v>11</v>
      </c>
      <c r="D35" s="290" t="s">
        <v>190</v>
      </c>
      <c r="E35" s="49" t="s">
        <v>60</v>
      </c>
      <c r="F35" s="244">
        <v>420300</v>
      </c>
      <c r="G35" s="244">
        <v>420300</v>
      </c>
      <c r="H35" s="244">
        <v>420300</v>
      </c>
      <c r="I35" s="248">
        <f t="shared" si="1"/>
        <v>0</v>
      </c>
    </row>
    <row r="36" spans="1:9" ht="41.25" customHeight="1" thickBot="1">
      <c r="A36" s="130">
        <v>15</v>
      </c>
      <c r="B36" s="172" t="s">
        <v>61</v>
      </c>
      <c r="C36" s="142" t="s">
        <v>11</v>
      </c>
      <c r="D36" s="46" t="s">
        <v>190</v>
      </c>
      <c r="E36" s="47" t="s">
        <v>64</v>
      </c>
      <c r="F36" s="240">
        <v>50400</v>
      </c>
      <c r="G36" s="240">
        <v>30000</v>
      </c>
      <c r="H36" s="240">
        <v>30000</v>
      </c>
      <c r="I36" s="242">
        <f t="shared" si="1"/>
        <v>0</v>
      </c>
    </row>
    <row r="37" spans="1:9" ht="30.75" customHeight="1" thickBot="1">
      <c r="A37" s="79">
        <v>16</v>
      </c>
      <c r="B37" s="140" t="s">
        <v>98</v>
      </c>
      <c r="C37" s="291" t="s">
        <v>11</v>
      </c>
      <c r="D37" s="290" t="s">
        <v>190</v>
      </c>
      <c r="E37" s="49" t="s">
        <v>147</v>
      </c>
      <c r="F37" s="244">
        <v>7500</v>
      </c>
      <c r="G37" s="244"/>
      <c r="H37" s="244"/>
      <c r="I37" s="248">
        <f t="shared" si="1"/>
        <v>0</v>
      </c>
    </row>
    <row r="38" spans="1:9" ht="26.25" customHeight="1" thickBot="1">
      <c r="A38" s="130">
        <v>17</v>
      </c>
      <c r="B38" s="170" t="s">
        <v>107</v>
      </c>
      <c r="C38" s="137" t="s">
        <v>10</v>
      </c>
      <c r="D38" s="46" t="s">
        <v>198</v>
      </c>
      <c r="E38" s="47" t="s">
        <v>108</v>
      </c>
      <c r="F38" s="240">
        <v>42800</v>
      </c>
      <c r="G38" s="240"/>
      <c r="H38" s="240"/>
      <c r="I38" s="242">
        <f t="shared" si="1"/>
        <v>0</v>
      </c>
    </row>
    <row r="39" spans="1:9" ht="42.75" customHeight="1" thickBot="1">
      <c r="A39" s="131">
        <v>18</v>
      </c>
      <c r="B39" s="169" t="s">
        <v>113</v>
      </c>
      <c r="C39" s="142" t="s">
        <v>17</v>
      </c>
      <c r="D39" s="48" t="s">
        <v>192</v>
      </c>
      <c r="E39" s="49" t="s">
        <v>114</v>
      </c>
      <c r="F39" s="244">
        <v>2550000</v>
      </c>
      <c r="G39" s="244">
        <v>1268625</v>
      </c>
      <c r="H39" s="244">
        <v>1268625</v>
      </c>
      <c r="I39" s="248">
        <f t="shared" si="1"/>
        <v>0</v>
      </c>
    </row>
    <row r="40" spans="1:9" ht="27" customHeight="1" thickBot="1">
      <c r="A40" s="365">
        <v>19</v>
      </c>
      <c r="B40" s="363" t="s">
        <v>58</v>
      </c>
      <c r="C40" s="137"/>
      <c r="D40" s="46" t="s">
        <v>214</v>
      </c>
      <c r="E40" s="47" t="s">
        <v>115</v>
      </c>
      <c r="F40" s="64">
        <f>F41+F42+F43</f>
        <v>516000</v>
      </c>
      <c r="G40" s="64">
        <f>G41+G42+G43</f>
        <v>227800</v>
      </c>
      <c r="H40" s="64">
        <f>H41+H42+H43</f>
        <v>227630</v>
      </c>
      <c r="I40" s="65">
        <f>I41+I42+I43</f>
        <v>170</v>
      </c>
    </row>
    <row r="41" spans="1:9" ht="15" customHeight="1">
      <c r="A41" s="366"/>
      <c r="B41" s="350"/>
      <c r="C41" s="143" t="s">
        <v>30</v>
      </c>
      <c r="D41" s="39"/>
      <c r="E41" s="62" t="s">
        <v>36</v>
      </c>
      <c r="F41" s="63">
        <v>270600</v>
      </c>
      <c r="G41" s="63">
        <v>110900</v>
      </c>
      <c r="H41" s="254">
        <v>110814</v>
      </c>
      <c r="I41" s="255">
        <f aca="true" t="shared" si="2" ref="I41:I72">G41-H41</f>
        <v>86</v>
      </c>
    </row>
    <row r="42" spans="1:9" ht="15" customHeight="1">
      <c r="A42" s="366"/>
      <c r="B42" s="350"/>
      <c r="C42" s="144" t="s">
        <v>41</v>
      </c>
      <c r="D42" s="25"/>
      <c r="E42" s="30" t="s">
        <v>37</v>
      </c>
      <c r="F42" s="18">
        <v>25200</v>
      </c>
      <c r="G42" s="18">
        <v>12200</v>
      </c>
      <c r="H42" s="256">
        <v>12150</v>
      </c>
      <c r="I42" s="234">
        <f t="shared" si="2"/>
        <v>50</v>
      </c>
    </row>
    <row r="43" spans="1:9" ht="15" customHeight="1" thickBot="1">
      <c r="A43" s="367"/>
      <c r="B43" s="351"/>
      <c r="C43" s="145" t="s">
        <v>10</v>
      </c>
      <c r="D43" s="106"/>
      <c r="E43" s="41" t="s">
        <v>38</v>
      </c>
      <c r="F43" s="251">
        <v>220200</v>
      </c>
      <c r="G43" s="251">
        <v>104700</v>
      </c>
      <c r="H43" s="257">
        <v>104666</v>
      </c>
      <c r="I43" s="238">
        <f t="shared" si="2"/>
        <v>34</v>
      </c>
    </row>
    <row r="44" spans="1:9" ht="26.25" customHeight="1" thickBot="1">
      <c r="A44" s="365">
        <v>20</v>
      </c>
      <c r="B44" s="363" t="s">
        <v>150</v>
      </c>
      <c r="C44" s="66"/>
      <c r="D44" s="46" t="s">
        <v>191</v>
      </c>
      <c r="E44" s="47" t="s">
        <v>116</v>
      </c>
      <c r="F44" s="64">
        <f>F45+F46</f>
        <v>6901000</v>
      </c>
      <c r="G44" s="64">
        <f>G45+G46</f>
        <v>5018000</v>
      </c>
      <c r="H44" s="64">
        <f>H45+H46</f>
        <v>5003348.35</v>
      </c>
      <c r="I44" s="65">
        <f t="shared" si="2"/>
        <v>14651.650000000373</v>
      </c>
    </row>
    <row r="45" spans="1:9" ht="18" customHeight="1">
      <c r="A45" s="366"/>
      <c r="B45" s="369"/>
      <c r="C45" s="143" t="s">
        <v>31</v>
      </c>
      <c r="D45" s="39"/>
      <c r="E45" s="40"/>
      <c r="F45" s="63">
        <v>291600</v>
      </c>
      <c r="G45" s="63">
        <v>205400</v>
      </c>
      <c r="H45" s="63">
        <v>205244.67</v>
      </c>
      <c r="I45" s="255">
        <f t="shared" si="2"/>
        <v>155.3299999999872</v>
      </c>
    </row>
    <row r="46" spans="1:9" ht="18" customHeight="1" thickBot="1">
      <c r="A46" s="367"/>
      <c r="B46" s="370"/>
      <c r="C46" s="146" t="s">
        <v>11</v>
      </c>
      <c r="D46" s="26"/>
      <c r="E46" s="43"/>
      <c r="F46" s="258">
        <v>6609400</v>
      </c>
      <c r="G46" s="258">
        <v>4812600</v>
      </c>
      <c r="H46" s="264">
        <v>4798103.68</v>
      </c>
      <c r="I46" s="239">
        <f t="shared" si="2"/>
        <v>14496.320000000298</v>
      </c>
    </row>
    <row r="47" spans="1:9" ht="27" customHeight="1" thickBot="1">
      <c r="A47" s="128">
        <v>21</v>
      </c>
      <c r="B47" s="174" t="s">
        <v>45</v>
      </c>
      <c r="C47" s="137" t="s">
        <v>9</v>
      </c>
      <c r="D47" s="46" t="s">
        <v>140</v>
      </c>
      <c r="E47" s="47" t="s">
        <v>117</v>
      </c>
      <c r="F47" s="246">
        <v>54000</v>
      </c>
      <c r="G47" s="247">
        <v>17300</v>
      </c>
      <c r="H47" s="240">
        <v>15526.14</v>
      </c>
      <c r="I47" s="205">
        <f t="shared" si="2"/>
        <v>1773.8600000000006</v>
      </c>
    </row>
    <row r="48" spans="1:9" ht="39" customHeight="1" thickBot="1">
      <c r="A48" s="128">
        <v>22</v>
      </c>
      <c r="B48" s="175" t="s">
        <v>47</v>
      </c>
      <c r="C48" s="147" t="s">
        <v>11</v>
      </c>
      <c r="D48" s="48" t="s">
        <v>33</v>
      </c>
      <c r="E48" s="109" t="s">
        <v>118</v>
      </c>
      <c r="F48" s="243">
        <v>1836000</v>
      </c>
      <c r="G48" s="243">
        <v>1083000</v>
      </c>
      <c r="H48" s="264">
        <v>1082689.29</v>
      </c>
      <c r="I48" s="245">
        <f t="shared" si="2"/>
        <v>310.70999999996275</v>
      </c>
    </row>
    <row r="49" spans="1:9" ht="39" customHeight="1" thickBot="1">
      <c r="A49" s="128">
        <v>23</v>
      </c>
      <c r="B49" s="176" t="s">
        <v>78</v>
      </c>
      <c r="C49" s="137" t="s">
        <v>11</v>
      </c>
      <c r="D49" s="328" t="s">
        <v>79</v>
      </c>
      <c r="E49" s="47" t="s">
        <v>99</v>
      </c>
      <c r="F49" s="240">
        <v>1100000</v>
      </c>
      <c r="G49" s="240">
        <v>753600</v>
      </c>
      <c r="H49" s="241">
        <v>752515.15</v>
      </c>
      <c r="I49" s="205">
        <f t="shared" si="2"/>
        <v>1084.8499999999767</v>
      </c>
    </row>
    <row r="50" spans="1:9" ht="42" customHeight="1" thickBot="1">
      <c r="A50" s="128">
        <v>24</v>
      </c>
      <c r="B50" s="177" t="s">
        <v>74</v>
      </c>
      <c r="C50" s="147" t="s">
        <v>11</v>
      </c>
      <c r="D50" s="329" t="s">
        <v>35</v>
      </c>
      <c r="E50" s="109" t="s">
        <v>119</v>
      </c>
      <c r="F50" s="243">
        <v>1062000</v>
      </c>
      <c r="G50" s="243">
        <v>612100</v>
      </c>
      <c r="H50" s="260">
        <v>611921.07</v>
      </c>
      <c r="I50" s="245">
        <f t="shared" si="2"/>
        <v>178.93000000005122</v>
      </c>
    </row>
    <row r="51" spans="1:10" ht="27" customHeight="1" thickBot="1">
      <c r="A51" s="356">
        <v>25</v>
      </c>
      <c r="B51" s="178" t="s">
        <v>14</v>
      </c>
      <c r="C51" s="148" t="s">
        <v>11</v>
      </c>
      <c r="D51" s="46" t="s">
        <v>35</v>
      </c>
      <c r="E51" s="59" t="s">
        <v>120</v>
      </c>
      <c r="F51" s="67">
        <f>F52+F53</f>
        <v>3185000</v>
      </c>
      <c r="G51" s="67">
        <f>G52+G53</f>
        <v>1821100</v>
      </c>
      <c r="H51" s="67">
        <f>H52+H53</f>
        <v>1820859.62</v>
      </c>
      <c r="I51" s="65">
        <f t="shared" si="2"/>
        <v>240.37999999988824</v>
      </c>
      <c r="J51" s="17"/>
    </row>
    <row r="52" spans="1:9" ht="18" customHeight="1">
      <c r="A52" s="356"/>
      <c r="B52" s="179" t="s">
        <v>19</v>
      </c>
      <c r="C52" s="204"/>
      <c r="D52" s="39"/>
      <c r="E52" s="149" t="s">
        <v>22</v>
      </c>
      <c r="F52" s="261">
        <v>1475000</v>
      </c>
      <c r="G52" s="261">
        <v>1020242</v>
      </c>
      <c r="H52" s="63">
        <v>1020220.87</v>
      </c>
      <c r="I52" s="255">
        <f t="shared" si="2"/>
        <v>21.130000000004657</v>
      </c>
    </row>
    <row r="53" spans="1:9" ht="18" customHeight="1" thickBot="1">
      <c r="A53" s="356"/>
      <c r="B53" s="180" t="s">
        <v>20</v>
      </c>
      <c r="D53" s="106"/>
      <c r="E53" s="136" t="s">
        <v>21</v>
      </c>
      <c r="F53" s="262">
        <v>1710000</v>
      </c>
      <c r="G53" s="262">
        <v>800858</v>
      </c>
      <c r="H53" s="251">
        <v>800638.75</v>
      </c>
      <c r="I53" s="238">
        <f t="shared" si="2"/>
        <v>219.25</v>
      </c>
    </row>
    <row r="54" spans="1:9" ht="18" customHeight="1" thickBot="1">
      <c r="A54" s="365">
        <v>26</v>
      </c>
      <c r="B54" s="363" t="s">
        <v>165</v>
      </c>
      <c r="C54" s="380"/>
      <c r="D54" s="225"/>
      <c r="E54" s="227"/>
      <c r="F54" s="67">
        <f>F55+F56+F57</f>
        <v>8191200</v>
      </c>
      <c r="G54" s="67">
        <f>G55+G56+G57</f>
        <v>5754655.28</v>
      </c>
      <c r="H54" s="67">
        <f>H55+H56+H57</f>
        <v>5754655.28</v>
      </c>
      <c r="I54" s="229">
        <f t="shared" si="2"/>
        <v>0</v>
      </c>
    </row>
    <row r="55" spans="1:9" ht="15.75" customHeight="1">
      <c r="A55" s="366"/>
      <c r="B55" s="369"/>
      <c r="C55" s="381"/>
      <c r="D55" s="228" t="s">
        <v>167</v>
      </c>
      <c r="E55" s="371" t="s">
        <v>168</v>
      </c>
      <c r="F55" s="230">
        <v>6456800</v>
      </c>
      <c r="G55" s="230">
        <v>4953733.48</v>
      </c>
      <c r="H55" s="231">
        <v>4953733.48</v>
      </c>
      <c r="I55" s="232">
        <f t="shared" si="2"/>
        <v>0</v>
      </c>
    </row>
    <row r="56" spans="1:9" ht="15.75" customHeight="1">
      <c r="A56" s="366"/>
      <c r="B56" s="369"/>
      <c r="C56" s="381"/>
      <c r="D56" s="228" t="s">
        <v>166</v>
      </c>
      <c r="E56" s="372"/>
      <c r="F56" s="233">
        <v>1660900</v>
      </c>
      <c r="G56" s="233">
        <v>800921.8</v>
      </c>
      <c r="H56" s="18">
        <v>800921.8</v>
      </c>
      <c r="I56" s="234">
        <f t="shared" si="2"/>
        <v>0</v>
      </c>
    </row>
    <row r="57" spans="1:9" ht="15.75" customHeight="1" thickBot="1">
      <c r="A57" s="367"/>
      <c r="B57" s="370"/>
      <c r="C57" s="382"/>
      <c r="D57" s="226" t="s">
        <v>162</v>
      </c>
      <c r="E57" s="373"/>
      <c r="F57" s="235">
        <v>73500</v>
      </c>
      <c r="G57" s="235"/>
      <c r="H57" s="236"/>
      <c r="I57" s="237">
        <f t="shared" si="2"/>
        <v>0</v>
      </c>
    </row>
    <row r="58" spans="1:9" ht="27.75" customHeight="1" thickBot="1">
      <c r="A58" s="365">
        <v>27</v>
      </c>
      <c r="B58" s="364" t="s">
        <v>177</v>
      </c>
      <c r="C58" s="150"/>
      <c r="D58" s="46" t="s">
        <v>146</v>
      </c>
      <c r="E58" s="47" t="s">
        <v>110</v>
      </c>
      <c r="F58" s="64">
        <f>F59+F61+F60+F62</f>
        <v>2237700</v>
      </c>
      <c r="G58" s="64">
        <f>G59+G61+G60+G62</f>
        <v>1222800</v>
      </c>
      <c r="H58" s="64">
        <f>H59+H61+H60+H62</f>
        <v>1222772.8199999998</v>
      </c>
      <c r="I58" s="205">
        <f t="shared" si="2"/>
        <v>27.180000000167638</v>
      </c>
    </row>
    <row r="59" spans="1:9" ht="13.5" customHeight="1">
      <c r="A59" s="366"/>
      <c r="B59" s="353"/>
      <c r="C59" s="151" t="s">
        <v>30</v>
      </c>
      <c r="D59" s="39"/>
      <c r="E59" s="40"/>
      <c r="F59" s="63">
        <v>500000</v>
      </c>
      <c r="G59" s="63">
        <v>232500</v>
      </c>
      <c r="H59" s="263">
        <v>232500</v>
      </c>
      <c r="I59" s="255">
        <f t="shared" si="2"/>
        <v>0</v>
      </c>
    </row>
    <row r="60" spans="1:9" ht="13.5" customHeight="1">
      <c r="A60" s="366"/>
      <c r="B60" s="353"/>
      <c r="C60" s="151" t="s">
        <v>11</v>
      </c>
      <c r="D60" s="39"/>
      <c r="E60" s="40"/>
      <c r="F60" s="63">
        <v>1347700</v>
      </c>
      <c r="G60" s="63">
        <v>805000</v>
      </c>
      <c r="H60" s="263">
        <v>804972.82</v>
      </c>
      <c r="I60" s="255">
        <f t="shared" si="2"/>
        <v>27.180000000051223</v>
      </c>
    </row>
    <row r="61" spans="1:9" ht="13.5" customHeight="1">
      <c r="A61" s="366"/>
      <c r="B61" s="353"/>
      <c r="C61" s="152" t="s">
        <v>152</v>
      </c>
      <c r="D61" s="25"/>
      <c r="E61" s="11"/>
      <c r="F61" s="18">
        <v>24000</v>
      </c>
      <c r="G61" s="18">
        <v>9300</v>
      </c>
      <c r="H61" s="264">
        <v>9300</v>
      </c>
      <c r="I61" s="234">
        <f t="shared" si="2"/>
        <v>0</v>
      </c>
    </row>
    <row r="62" spans="1:9" ht="13.5" customHeight="1" thickBot="1">
      <c r="A62" s="368"/>
      <c r="B62" s="353"/>
      <c r="C62" s="153" t="s">
        <v>10</v>
      </c>
      <c r="D62" s="26"/>
      <c r="E62" s="43"/>
      <c r="F62" s="258">
        <v>366000</v>
      </c>
      <c r="G62" s="258">
        <v>176000</v>
      </c>
      <c r="H62" s="259">
        <v>176000</v>
      </c>
      <c r="I62" s="239">
        <f t="shared" si="2"/>
        <v>0</v>
      </c>
    </row>
    <row r="63" spans="1:9" ht="25.5" customHeight="1" thickBot="1">
      <c r="A63" s="130">
        <v>28</v>
      </c>
      <c r="B63" s="176" t="s">
        <v>72</v>
      </c>
      <c r="C63" s="137" t="s">
        <v>23</v>
      </c>
      <c r="D63" s="328" t="s">
        <v>73</v>
      </c>
      <c r="E63" s="47" t="s">
        <v>71</v>
      </c>
      <c r="F63" s="240">
        <v>1948000</v>
      </c>
      <c r="G63" s="240">
        <v>1298800</v>
      </c>
      <c r="H63" s="240">
        <v>1298800</v>
      </c>
      <c r="I63" s="239">
        <f t="shared" si="2"/>
        <v>0</v>
      </c>
    </row>
    <row r="64" spans="1:9" ht="29.25" customHeight="1" thickBot="1">
      <c r="A64" s="131">
        <v>29</v>
      </c>
      <c r="B64" s="181" t="s">
        <v>13</v>
      </c>
      <c r="C64" s="137" t="s">
        <v>11</v>
      </c>
      <c r="D64" s="46" t="s">
        <v>70</v>
      </c>
      <c r="E64" s="75" t="s">
        <v>137</v>
      </c>
      <c r="F64" s="240">
        <v>67862000</v>
      </c>
      <c r="G64" s="240">
        <v>42947100</v>
      </c>
      <c r="H64" s="264">
        <v>42947008.09</v>
      </c>
      <c r="I64" s="205">
        <f t="shared" si="2"/>
        <v>91.90999999642372</v>
      </c>
    </row>
    <row r="65" spans="1:9" ht="51.75" customHeight="1" thickBot="1">
      <c r="A65" s="128">
        <v>30</v>
      </c>
      <c r="B65" s="176" t="s">
        <v>151</v>
      </c>
      <c r="C65" s="137" t="s">
        <v>9</v>
      </c>
      <c r="D65" s="46" t="s">
        <v>69</v>
      </c>
      <c r="E65" s="47" t="s">
        <v>121</v>
      </c>
      <c r="F65" s="240">
        <v>400000</v>
      </c>
      <c r="G65" s="240">
        <v>205000</v>
      </c>
      <c r="H65" s="241">
        <v>192408.9</v>
      </c>
      <c r="I65" s="205">
        <f t="shared" si="2"/>
        <v>12591.100000000006</v>
      </c>
    </row>
    <row r="66" spans="1:9" ht="29.25" customHeight="1" thickBot="1">
      <c r="A66" s="356">
        <v>31</v>
      </c>
      <c r="B66" s="363" t="s">
        <v>87</v>
      </c>
      <c r="C66" s="66"/>
      <c r="D66" s="46" t="s">
        <v>141</v>
      </c>
      <c r="E66" s="47" t="s">
        <v>126</v>
      </c>
      <c r="F66" s="64">
        <f>F67+F68</f>
        <v>8500</v>
      </c>
      <c r="G66" s="64">
        <f>G67+G68</f>
        <v>5000</v>
      </c>
      <c r="H66" s="64">
        <f>H67+H68</f>
        <v>4888.5</v>
      </c>
      <c r="I66" s="65">
        <f t="shared" si="2"/>
        <v>111.5</v>
      </c>
    </row>
    <row r="67" spans="1:9" ht="15" customHeight="1">
      <c r="A67" s="356"/>
      <c r="B67" s="369"/>
      <c r="C67" s="161" t="s">
        <v>17</v>
      </c>
      <c r="D67" s="98"/>
      <c r="E67" s="40"/>
      <c r="F67" s="63">
        <v>4400</v>
      </c>
      <c r="G67" s="63">
        <v>1900</v>
      </c>
      <c r="H67" s="63">
        <v>1788.5</v>
      </c>
      <c r="I67" s="255">
        <f t="shared" si="2"/>
        <v>111.5</v>
      </c>
    </row>
    <row r="68" spans="1:9" ht="15" customHeight="1" thickBot="1">
      <c r="A68" s="356"/>
      <c r="B68" s="370"/>
      <c r="C68" s="154" t="s">
        <v>67</v>
      </c>
      <c r="D68" s="89"/>
      <c r="E68" s="90"/>
      <c r="F68" s="251">
        <v>4100</v>
      </c>
      <c r="G68" s="251">
        <v>3100</v>
      </c>
      <c r="H68" s="251">
        <v>3100</v>
      </c>
      <c r="I68" s="238">
        <f t="shared" si="2"/>
        <v>0</v>
      </c>
    </row>
    <row r="69" spans="1:9" ht="53.25" customHeight="1" thickBot="1">
      <c r="A69" s="128">
        <v>32</v>
      </c>
      <c r="B69" s="181" t="s">
        <v>18</v>
      </c>
      <c r="C69" s="137" t="s">
        <v>9</v>
      </c>
      <c r="D69" s="46" t="s">
        <v>142</v>
      </c>
      <c r="E69" s="47" t="s">
        <v>127</v>
      </c>
      <c r="F69" s="240">
        <v>70000</v>
      </c>
      <c r="G69" s="240">
        <v>54500</v>
      </c>
      <c r="H69" s="240">
        <v>54500</v>
      </c>
      <c r="I69" s="205">
        <f t="shared" si="2"/>
        <v>0</v>
      </c>
    </row>
    <row r="70" spans="1:9" ht="29.25" customHeight="1" thickBot="1">
      <c r="A70" s="128">
        <v>33</v>
      </c>
      <c r="B70" s="181" t="s">
        <v>16</v>
      </c>
      <c r="C70" s="137" t="s">
        <v>9</v>
      </c>
      <c r="D70" s="46" t="s">
        <v>143</v>
      </c>
      <c r="E70" s="75" t="s">
        <v>124</v>
      </c>
      <c r="F70" s="240">
        <v>1584000</v>
      </c>
      <c r="G70" s="240">
        <v>850000</v>
      </c>
      <c r="H70" s="241">
        <v>799119.75</v>
      </c>
      <c r="I70" s="205">
        <f t="shared" si="2"/>
        <v>50880.25</v>
      </c>
    </row>
    <row r="71" spans="1:9" ht="27.75" customHeight="1" thickBot="1">
      <c r="A71" s="128">
        <v>34</v>
      </c>
      <c r="B71" s="176" t="s">
        <v>75</v>
      </c>
      <c r="C71" s="137" t="s">
        <v>11</v>
      </c>
      <c r="D71" s="46" t="s">
        <v>145</v>
      </c>
      <c r="E71" s="47" t="s">
        <v>125</v>
      </c>
      <c r="F71" s="240">
        <v>316000</v>
      </c>
      <c r="G71" s="240">
        <v>178900</v>
      </c>
      <c r="H71" s="264">
        <v>178900</v>
      </c>
      <c r="I71" s="205">
        <f t="shared" si="2"/>
        <v>0</v>
      </c>
    </row>
    <row r="72" spans="1:9" ht="27.75" customHeight="1" thickBot="1">
      <c r="A72" s="128">
        <v>35</v>
      </c>
      <c r="B72" s="174" t="s">
        <v>46</v>
      </c>
      <c r="C72" s="137" t="s">
        <v>9</v>
      </c>
      <c r="D72" s="46" t="s">
        <v>191</v>
      </c>
      <c r="E72" s="47" t="s">
        <v>128</v>
      </c>
      <c r="F72" s="240">
        <v>3000</v>
      </c>
      <c r="G72" s="240">
        <v>1000</v>
      </c>
      <c r="H72" s="240">
        <v>1000</v>
      </c>
      <c r="I72" s="205">
        <f t="shared" si="2"/>
        <v>0</v>
      </c>
    </row>
    <row r="73" spans="1:9" ht="30" customHeight="1" thickBot="1">
      <c r="A73" s="128">
        <v>36</v>
      </c>
      <c r="B73" s="182" t="s">
        <v>50</v>
      </c>
      <c r="C73" s="137" t="s">
        <v>17</v>
      </c>
      <c r="D73" s="46" t="s">
        <v>191</v>
      </c>
      <c r="E73" s="47" t="s">
        <v>88</v>
      </c>
      <c r="F73" s="240">
        <v>254000</v>
      </c>
      <c r="G73" s="240"/>
      <c r="H73" s="240"/>
      <c r="I73" s="205"/>
    </row>
    <row r="74" spans="1:9" ht="40.5" customHeight="1" thickBot="1">
      <c r="A74" s="128">
        <v>37</v>
      </c>
      <c r="B74" s="182" t="s">
        <v>49</v>
      </c>
      <c r="C74" s="137" t="s">
        <v>11</v>
      </c>
      <c r="D74" s="46" t="s">
        <v>70</v>
      </c>
      <c r="E74" s="47" t="s">
        <v>138</v>
      </c>
      <c r="F74" s="240">
        <v>1408000</v>
      </c>
      <c r="G74" s="240">
        <v>740900</v>
      </c>
      <c r="H74" s="265">
        <v>737999.65</v>
      </c>
      <c r="I74" s="205">
        <f>G74-H74</f>
        <v>2900.3499999999767</v>
      </c>
    </row>
    <row r="75" spans="1:9" ht="30" customHeight="1" thickBot="1">
      <c r="A75" s="356">
        <v>38</v>
      </c>
      <c r="B75" s="181" t="s">
        <v>40</v>
      </c>
      <c r="C75" s="155" t="s">
        <v>24</v>
      </c>
      <c r="D75" s="46" t="s">
        <v>146</v>
      </c>
      <c r="E75" s="47" t="s">
        <v>123</v>
      </c>
      <c r="F75" s="14">
        <f>F76+F77+F78+F79+F80+F81</f>
        <v>27820000</v>
      </c>
      <c r="G75" s="14">
        <f>G76+G77+G78+G79+G80+G81</f>
        <v>17860800</v>
      </c>
      <c r="H75" s="14">
        <f>H76+H77+H78+H79+H80+H81</f>
        <v>17835254.490000002</v>
      </c>
      <c r="I75" s="32">
        <f>I76+I77+I78+I79+I80+I81</f>
        <v>25545.50999999931</v>
      </c>
    </row>
    <row r="76" spans="1:9" ht="16.5" customHeight="1">
      <c r="A76" s="356"/>
      <c r="B76" s="179" t="s">
        <v>25</v>
      </c>
      <c r="C76" s="156">
        <v>902</v>
      </c>
      <c r="D76" s="62"/>
      <c r="E76" s="94"/>
      <c r="F76" s="266">
        <v>2700000</v>
      </c>
      <c r="G76" s="266">
        <v>1800000</v>
      </c>
      <c r="H76" s="267">
        <v>1800000</v>
      </c>
      <c r="I76" s="255">
        <f aca="true" t="shared" si="3" ref="I76:I97">G76-H76</f>
        <v>0</v>
      </c>
    </row>
    <row r="77" spans="1:9" ht="15" customHeight="1">
      <c r="A77" s="356"/>
      <c r="B77" s="183" t="s">
        <v>11</v>
      </c>
      <c r="C77" s="157">
        <v>903</v>
      </c>
      <c r="D77" s="69"/>
      <c r="E77" s="11"/>
      <c r="F77" s="84">
        <v>14440000</v>
      </c>
      <c r="G77" s="84">
        <v>9110800</v>
      </c>
      <c r="H77" s="274">
        <v>9085548.14</v>
      </c>
      <c r="I77" s="234">
        <f t="shared" si="3"/>
        <v>25251.859999999404</v>
      </c>
    </row>
    <row r="78" spans="1:9" ht="15" customHeight="1">
      <c r="A78" s="356"/>
      <c r="B78" s="183" t="s">
        <v>26</v>
      </c>
      <c r="C78" s="157">
        <v>912</v>
      </c>
      <c r="D78" s="25"/>
      <c r="E78" s="60"/>
      <c r="F78" s="84">
        <v>1360000</v>
      </c>
      <c r="G78" s="84">
        <v>710000</v>
      </c>
      <c r="H78" s="268">
        <v>709730.56</v>
      </c>
      <c r="I78" s="234">
        <f t="shared" si="3"/>
        <v>269.4399999999441</v>
      </c>
    </row>
    <row r="79" spans="1:9" ht="14.25" customHeight="1">
      <c r="A79" s="356"/>
      <c r="B79" s="183" t="s">
        <v>27</v>
      </c>
      <c r="C79" s="157">
        <v>935</v>
      </c>
      <c r="D79" s="30"/>
      <c r="E79" s="60"/>
      <c r="F79" s="84">
        <v>600000</v>
      </c>
      <c r="G79" s="84">
        <v>390000</v>
      </c>
      <c r="H79" s="268">
        <v>390000</v>
      </c>
      <c r="I79" s="234">
        <f t="shared" si="3"/>
        <v>0</v>
      </c>
    </row>
    <row r="80" spans="1:9" ht="16.5" customHeight="1">
      <c r="A80" s="356"/>
      <c r="B80" s="183" t="s">
        <v>28</v>
      </c>
      <c r="C80" s="157">
        <v>936</v>
      </c>
      <c r="D80" s="25"/>
      <c r="E80" s="11"/>
      <c r="F80" s="84">
        <v>7220000</v>
      </c>
      <c r="G80" s="84">
        <v>4850000</v>
      </c>
      <c r="H80" s="256">
        <v>4849975.79</v>
      </c>
      <c r="I80" s="234">
        <f t="shared" si="3"/>
        <v>24.209999999962747</v>
      </c>
    </row>
    <row r="81" spans="1:9" ht="15" customHeight="1" thickBot="1">
      <c r="A81" s="356"/>
      <c r="B81" s="184" t="s">
        <v>29</v>
      </c>
      <c r="C81" s="158">
        <v>992</v>
      </c>
      <c r="D81" s="92"/>
      <c r="E81" s="93"/>
      <c r="F81" s="208">
        <v>1500000</v>
      </c>
      <c r="G81" s="208">
        <v>1000000</v>
      </c>
      <c r="H81" s="208">
        <v>1000000</v>
      </c>
      <c r="I81" s="239">
        <f t="shared" si="3"/>
        <v>0</v>
      </c>
    </row>
    <row r="82" spans="1:9" ht="30.75" customHeight="1" thickBot="1">
      <c r="A82" s="128">
        <v>39</v>
      </c>
      <c r="B82" s="185" t="s">
        <v>66</v>
      </c>
      <c r="C82" s="159" t="s">
        <v>17</v>
      </c>
      <c r="D82" s="46" t="s">
        <v>215</v>
      </c>
      <c r="E82" s="47" t="s">
        <v>112</v>
      </c>
      <c r="F82" s="246">
        <v>298740</v>
      </c>
      <c r="G82" s="246"/>
      <c r="H82" s="246"/>
      <c r="I82" s="205">
        <f t="shared" si="3"/>
        <v>0</v>
      </c>
    </row>
    <row r="83" spans="1:9" ht="25.5" customHeight="1" thickBot="1">
      <c r="A83" s="128"/>
      <c r="B83" s="330" t="s">
        <v>210</v>
      </c>
      <c r="C83" s="159" t="s">
        <v>17</v>
      </c>
      <c r="D83" s="46" t="s">
        <v>146</v>
      </c>
      <c r="E83" s="47" t="s">
        <v>228</v>
      </c>
      <c r="F83" s="246">
        <v>34500</v>
      </c>
      <c r="G83" s="246"/>
      <c r="H83" s="246"/>
      <c r="I83" s="205">
        <f t="shared" si="3"/>
        <v>0</v>
      </c>
    </row>
    <row r="84" spans="1:9" ht="41.25" customHeight="1" thickBot="1">
      <c r="A84" s="128">
        <v>40</v>
      </c>
      <c r="B84" s="186" t="s">
        <v>94</v>
      </c>
      <c r="C84" s="159" t="s">
        <v>17</v>
      </c>
      <c r="D84" s="46" t="s">
        <v>197</v>
      </c>
      <c r="E84" s="47" t="s">
        <v>95</v>
      </c>
      <c r="F84" s="240">
        <v>2500000</v>
      </c>
      <c r="G84" s="240"/>
      <c r="H84" s="240"/>
      <c r="I84" s="205">
        <f t="shared" si="3"/>
        <v>0</v>
      </c>
    </row>
    <row r="85" spans="1:9" ht="24" customHeight="1" thickBot="1">
      <c r="A85" s="128">
        <v>41</v>
      </c>
      <c r="B85" s="186" t="s">
        <v>175</v>
      </c>
      <c r="C85" s="137" t="s">
        <v>9</v>
      </c>
      <c r="D85" s="46" t="s">
        <v>191</v>
      </c>
      <c r="E85" s="75" t="s">
        <v>89</v>
      </c>
      <c r="F85" s="240">
        <v>936080</v>
      </c>
      <c r="G85" s="240">
        <v>936080</v>
      </c>
      <c r="H85" s="240">
        <v>936080</v>
      </c>
      <c r="I85" s="205">
        <f t="shared" si="3"/>
        <v>0</v>
      </c>
    </row>
    <row r="86" spans="1:9" ht="42.75" customHeight="1" thickBot="1">
      <c r="A86" s="128">
        <v>42</v>
      </c>
      <c r="B86" s="273" t="s">
        <v>174</v>
      </c>
      <c r="C86" s="142" t="s">
        <v>9</v>
      </c>
      <c r="D86" s="48" t="s">
        <v>191</v>
      </c>
      <c r="E86" s="135" t="s">
        <v>90</v>
      </c>
      <c r="F86" s="244">
        <v>684000</v>
      </c>
      <c r="G86" s="244">
        <v>684000</v>
      </c>
      <c r="H86" s="244">
        <v>684000</v>
      </c>
      <c r="I86" s="245">
        <f t="shared" si="3"/>
        <v>0</v>
      </c>
    </row>
    <row r="87" spans="1:9" ht="25.5" customHeight="1" thickBot="1">
      <c r="A87" s="128">
        <v>43</v>
      </c>
      <c r="B87" s="188" t="s">
        <v>43</v>
      </c>
      <c r="C87" s="294" t="s">
        <v>42</v>
      </c>
      <c r="D87" s="96" t="s">
        <v>146</v>
      </c>
      <c r="E87" s="45" t="s">
        <v>93</v>
      </c>
      <c r="F87" s="240">
        <v>14494000</v>
      </c>
      <c r="G87" s="240">
        <v>5986012</v>
      </c>
      <c r="H87" s="240">
        <v>5982012</v>
      </c>
      <c r="I87" s="205">
        <f t="shared" si="3"/>
        <v>4000</v>
      </c>
    </row>
    <row r="88" spans="1:9" ht="15" customHeight="1" thickBot="1">
      <c r="A88" s="365">
        <v>44</v>
      </c>
      <c r="B88" s="363" t="s">
        <v>169</v>
      </c>
      <c r="C88" s="374" t="s">
        <v>17</v>
      </c>
      <c r="D88" s="276"/>
      <c r="E88" s="45"/>
      <c r="F88" s="64">
        <f>F89+F90+F91+F92</f>
        <v>1828000</v>
      </c>
      <c r="G88" s="64">
        <f>G89+G90+G91+G92</f>
        <v>0</v>
      </c>
      <c r="H88" s="64">
        <f>H89+H90+H91+H92</f>
        <v>0</v>
      </c>
      <c r="I88" s="65">
        <f t="shared" si="3"/>
        <v>0</v>
      </c>
    </row>
    <row r="89" spans="1:9" ht="15" customHeight="1">
      <c r="A89" s="366"/>
      <c r="B89" s="369"/>
      <c r="C89" s="375"/>
      <c r="D89" s="277" t="s">
        <v>167</v>
      </c>
      <c r="E89" s="377" t="s">
        <v>173</v>
      </c>
      <c r="F89" s="279">
        <v>78000</v>
      </c>
      <c r="G89" s="244"/>
      <c r="H89" s="244"/>
      <c r="I89" s="245">
        <f t="shared" si="3"/>
        <v>0</v>
      </c>
    </row>
    <row r="90" spans="1:9" ht="15" customHeight="1">
      <c r="A90" s="366"/>
      <c r="B90" s="369"/>
      <c r="C90" s="375"/>
      <c r="D90" s="278" t="s">
        <v>170</v>
      </c>
      <c r="E90" s="378"/>
      <c r="F90" s="280">
        <v>400000</v>
      </c>
      <c r="G90" s="18"/>
      <c r="H90" s="18"/>
      <c r="I90" s="234">
        <f t="shared" si="3"/>
        <v>0</v>
      </c>
    </row>
    <row r="91" spans="1:9" ht="15" customHeight="1">
      <c r="A91" s="366"/>
      <c r="B91" s="369"/>
      <c r="C91" s="375"/>
      <c r="D91" s="278" t="s">
        <v>171</v>
      </c>
      <c r="E91" s="378"/>
      <c r="F91" s="280">
        <v>350000</v>
      </c>
      <c r="G91" s="18"/>
      <c r="H91" s="18"/>
      <c r="I91" s="234">
        <f t="shared" si="3"/>
        <v>0</v>
      </c>
    </row>
    <row r="92" spans="1:9" ht="15" customHeight="1" thickBot="1">
      <c r="A92" s="367"/>
      <c r="B92" s="370"/>
      <c r="C92" s="376"/>
      <c r="D92" s="285" t="s">
        <v>172</v>
      </c>
      <c r="E92" s="379"/>
      <c r="F92" s="281">
        <v>1000000</v>
      </c>
      <c r="G92" s="236"/>
      <c r="H92" s="236"/>
      <c r="I92" s="237">
        <f t="shared" si="3"/>
        <v>0</v>
      </c>
    </row>
    <row r="93" spans="1:9" ht="28.5" customHeight="1" thickBot="1">
      <c r="A93" s="129">
        <v>45</v>
      </c>
      <c r="B93" s="171" t="s">
        <v>148</v>
      </c>
      <c r="C93" s="334" t="s">
        <v>11</v>
      </c>
      <c r="D93" s="335" t="s">
        <v>146</v>
      </c>
      <c r="E93" s="336" t="s">
        <v>106</v>
      </c>
      <c r="F93" s="210">
        <v>1185000</v>
      </c>
      <c r="G93" s="244">
        <v>1074730</v>
      </c>
      <c r="H93" s="244">
        <v>1074730</v>
      </c>
      <c r="I93" s="245">
        <f t="shared" si="3"/>
        <v>0</v>
      </c>
    </row>
    <row r="94" spans="1:9" ht="28.5" customHeight="1" thickBot="1">
      <c r="A94" s="130"/>
      <c r="B94" s="189" t="s">
        <v>226</v>
      </c>
      <c r="C94" s="294" t="s">
        <v>42</v>
      </c>
      <c r="D94" s="96" t="s">
        <v>146</v>
      </c>
      <c r="E94" s="70" t="s">
        <v>227</v>
      </c>
      <c r="F94" s="246">
        <v>22500</v>
      </c>
      <c r="G94" s="240">
        <v>22500</v>
      </c>
      <c r="H94" s="240">
        <v>22500</v>
      </c>
      <c r="I94" s="205">
        <f>G94-H94</f>
        <v>0</v>
      </c>
    </row>
    <row r="95" spans="1:9" ht="18.75" customHeight="1">
      <c r="A95" s="131">
        <v>46</v>
      </c>
      <c r="B95" s="190" t="s">
        <v>51</v>
      </c>
      <c r="C95" s="156" t="s">
        <v>32</v>
      </c>
      <c r="D95" s="39" t="s">
        <v>144</v>
      </c>
      <c r="E95" s="40"/>
      <c r="F95" s="266">
        <v>38752000</v>
      </c>
      <c r="G95" s="266">
        <v>25834664</v>
      </c>
      <c r="H95" s="266">
        <v>25834664</v>
      </c>
      <c r="I95" s="255">
        <f t="shared" si="3"/>
        <v>0</v>
      </c>
    </row>
    <row r="96" spans="1:9" ht="18.75" customHeight="1">
      <c r="A96" s="128">
        <v>47</v>
      </c>
      <c r="B96" s="191" t="s">
        <v>53</v>
      </c>
      <c r="C96" s="157" t="s">
        <v>32</v>
      </c>
      <c r="D96" s="25" t="s">
        <v>212</v>
      </c>
      <c r="E96" s="11"/>
      <c r="F96" s="84">
        <v>1824000</v>
      </c>
      <c r="G96" s="84">
        <v>1824000</v>
      </c>
      <c r="H96" s="84">
        <v>1824000</v>
      </c>
      <c r="I96" s="234">
        <f t="shared" si="3"/>
        <v>0</v>
      </c>
    </row>
    <row r="97" spans="1:9" ht="18.75" customHeight="1" thickBot="1">
      <c r="A97" s="129">
        <v>48</v>
      </c>
      <c r="B97" s="192" t="s">
        <v>52</v>
      </c>
      <c r="C97" s="158" t="s">
        <v>32</v>
      </c>
      <c r="D97" s="26"/>
      <c r="E97" s="43"/>
      <c r="F97" s="208"/>
      <c r="G97" s="208"/>
      <c r="H97" s="208"/>
      <c r="I97" s="239">
        <f t="shared" si="3"/>
        <v>0</v>
      </c>
    </row>
    <row r="98" spans="1:9" ht="18.75" customHeight="1" thickBot="1">
      <c r="A98" s="8"/>
      <c r="B98" s="181" t="s">
        <v>2</v>
      </c>
      <c r="C98" s="124"/>
      <c r="D98" s="99"/>
      <c r="E98" s="13"/>
      <c r="F98" s="14">
        <f>F97+F96+F95+F93+F88+F87+F86+F85+F84+F82+F75+F74+F73+F72+F71+F70+F69+F66+F65+F64+F63+F58+F54+F51+F50+F49+F48+F47+F44+F40+F39+F38+F37+F36+F35+F34+F33+F30+F27+F23+F22+F21+F20+F19+F18+F17+F16+F5+F3+F83+F4+F94</f>
        <v>200583294</v>
      </c>
      <c r="G98" s="14">
        <f>G97+G96+G95+G93+G88+G87+G86+G85+G84+G82+G75+G74+G73+G72+G71+G70+G69+G66+G65+G64+G63+G58+G54+G51+G50+G49+G48+G47+G44+G40+G39+G38+G37+G36+G35+G34+G33+G30+G27+G23+G22+G21+G20+G19+G18+G17+G16+G5+G4+G3+G83+G94</f>
        <v>122755897.78</v>
      </c>
      <c r="H98" s="14">
        <f>H97+H96+H95+H93+H88+H87+H86+H85+H84+H82+H75+H74+H73+H72+H71+H70+H69+H66+H65+H64+H63+H58+H54+H51+H50+H49+H48+H47+H44+H40+H39+H38+H37+H36+H35+H34+H33+H30+H27+H23+H22+H21+H20+H19+H18+H17+H16+H5+H4+H3+H83+H94</f>
        <v>122020448.36</v>
      </c>
      <c r="I98" s="14">
        <f>I97+I96+I95+I93+I88+I87+I86+I85+I84+I82+I75+I74+I73+I72+I71+I70+I69+I66+I65+I64+I63+I58+I54+I51+I50+I49+I48+I47+I44+I40+I39+I38+I37+I36+I35+I34+I33+I30+I27+I23+I22+I21+I20+I19+I18+I17+I16+I5+I3+I83+I94</f>
        <v>735449.4199999961</v>
      </c>
    </row>
    <row r="99" spans="1:9" ht="14.25">
      <c r="A99" s="132"/>
      <c r="B99" s="193" t="s">
        <v>122</v>
      </c>
      <c r="C99" s="161"/>
      <c r="D99" s="98"/>
      <c r="E99" s="87"/>
      <c r="F99" s="91"/>
      <c r="G99" s="91"/>
      <c r="H99" s="91"/>
      <c r="I99" s="119"/>
    </row>
    <row r="100" spans="1:9" ht="26.25" customHeight="1" thickBot="1">
      <c r="A100" s="127"/>
      <c r="B100" s="209" t="s">
        <v>65</v>
      </c>
      <c r="C100" s="157"/>
      <c r="D100" s="25"/>
      <c r="E100" s="76" t="s">
        <v>153</v>
      </c>
      <c r="F100" s="269">
        <f>'[1]на 01.01.13'!$I$5</f>
        <v>239099.5</v>
      </c>
      <c r="G100" s="84">
        <v>239099.5</v>
      </c>
      <c r="H100" s="84">
        <v>239099.5</v>
      </c>
      <c r="I100" s="120">
        <f aca="true" t="shared" si="4" ref="I100:I105">G100-H100</f>
        <v>0</v>
      </c>
    </row>
    <row r="101" spans="1:9" ht="28.5" customHeight="1" thickBot="1">
      <c r="A101" s="127"/>
      <c r="B101" s="185" t="s">
        <v>66</v>
      </c>
      <c r="C101" s="157"/>
      <c r="D101" s="25"/>
      <c r="E101" s="76" t="s">
        <v>149</v>
      </c>
      <c r="F101" s="84">
        <f>'[1]на 01.01.13'!$I$76</f>
        <v>273549.5</v>
      </c>
      <c r="G101" s="84">
        <v>273549.5</v>
      </c>
      <c r="H101" s="84">
        <v>273549.5</v>
      </c>
      <c r="I101" s="120">
        <f t="shared" si="4"/>
        <v>0</v>
      </c>
    </row>
    <row r="102" spans="1:9" ht="28.5" customHeight="1" thickBot="1">
      <c r="A102" s="133"/>
      <c r="B102" s="188" t="s">
        <v>43</v>
      </c>
      <c r="C102" s="158"/>
      <c r="D102" s="26"/>
      <c r="E102" s="207" t="s">
        <v>93</v>
      </c>
      <c r="F102" s="208">
        <v>1925885</v>
      </c>
      <c r="G102" s="208">
        <v>1925885</v>
      </c>
      <c r="H102" s="208">
        <v>1925885</v>
      </c>
      <c r="I102" s="120">
        <f t="shared" si="4"/>
        <v>0</v>
      </c>
    </row>
    <row r="103" spans="1:9" ht="28.5" customHeight="1" thickBot="1">
      <c r="A103" s="133"/>
      <c r="B103" s="216" t="s">
        <v>154</v>
      </c>
      <c r="C103" s="158"/>
      <c r="D103" s="26"/>
      <c r="E103" s="207" t="s">
        <v>158</v>
      </c>
      <c r="F103" s="208">
        <v>499599</v>
      </c>
      <c r="G103" s="208">
        <v>499599</v>
      </c>
      <c r="H103" s="208">
        <v>499599</v>
      </c>
      <c r="I103" s="120">
        <f t="shared" si="4"/>
        <v>0</v>
      </c>
    </row>
    <row r="104" spans="1:9" ht="39" customHeight="1" thickBot="1">
      <c r="A104" s="133"/>
      <c r="B104" s="178" t="s">
        <v>155</v>
      </c>
      <c r="C104" s="157"/>
      <c r="D104" s="25"/>
      <c r="E104" s="76" t="s">
        <v>114</v>
      </c>
      <c r="F104" s="84">
        <v>852000</v>
      </c>
      <c r="G104" s="84">
        <v>852000</v>
      </c>
      <c r="H104" s="84">
        <v>847740</v>
      </c>
      <c r="I104" s="120">
        <f t="shared" si="4"/>
        <v>4260</v>
      </c>
    </row>
    <row r="105" spans="1:17" ht="28.5" customHeight="1" thickBot="1">
      <c r="A105" s="211"/>
      <c r="B105" s="185" t="s">
        <v>156</v>
      </c>
      <c r="C105" s="212"/>
      <c r="D105" s="213"/>
      <c r="E105" s="214" t="s">
        <v>157</v>
      </c>
      <c r="F105" s="215">
        <v>165243</v>
      </c>
      <c r="G105" s="215">
        <v>165243</v>
      </c>
      <c r="H105" s="215">
        <v>165243</v>
      </c>
      <c r="I105" s="120">
        <f t="shared" si="4"/>
        <v>0</v>
      </c>
      <c r="Q105" s="7" t="s">
        <v>225</v>
      </c>
    </row>
    <row r="106" spans="1:18" ht="14.25" customHeight="1" thickBot="1">
      <c r="A106" s="8"/>
      <c r="B106" s="197" t="s">
        <v>15</v>
      </c>
      <c r="C106" s="124"/>
      <c r="D106" s="104"/>
      <c r="E106" s="13"/>
      <c r="F106" s="14">
        <f>F98+F101+F100+F102+F103+F104+F105</f>
        <v>204538670</v>
      </c>
      <c r="G106" s="14">
        <f>G98+G101+G100+G102+G103+G104+G105</f>
        <v>126711273.78</v>
      </c>
      <c r="H106" s="14">
        <f>H98+H101+H100+H102+H103+H104+H105</f>
        <v>125971564.36</v>
      </c>
      <c r="I106" s="14">
        <f>I98+I101+I100+I102+I103+I104+I105</f>
        <v>739709.4199999961</v>
      </c>
      <c r="Q106" s="7" t="s">
        <v>223</v>
      </c>
      <c r="R106" s="31">
        <f>F34+F35+F36+F40+F44+F47+F48+F49+F50+F51+F63+F64+F65+F67+F69+F70+F71+F72+F74+F85+F86+F93+F104</f>
        <v>92545280</v>
      </c>
    </row>
    <row r="107" spans="1:18" ht="16.5" customHeight="1">
      <c r="A107" s="132"/>
      <c r="B107" s="198" t="s">
        <v>12</v>
      </c>
      <c r="C107" s="125"/>
      <c r="D107" s="103"/>
      <c r="E107" s="102"/>
      <c r="F107" s="266"/>
      <c r="G107" s="266"/>
      <c r="H107" s="266"/>
      <c r="I107" s="270">
        <v>7880055.37</v>
      </c>
      <c r="Q107" s="7" t="s">
        <v>224</v>
      </c>
      <c r="R107" s="31">
        <f>H34+H35+H36+H40+H44+H47+H48+H49+H50+H51+H63+H64+H65+H67+H69+H70+H71+H72+H74+H85+H86+H93+H104</f>
        <v>59886964.510000005</v>
      </c>
    </row>
    <row r="108" spans="1:9" ht="13.5" customHeight="1">
      <c r="A108" s="127"/>
      <c r="B108" s="199" t="s">
        <v>57</v>
      </c>
      <c r="C108" s="16"/>
      <c r="D108" s="85"/>
      <c r="E108" s="10"/>
      <c r="F108" s="84"/>
      <c r="G108" s="84"/>
      <c r="H108" s="84"/>
      <c r="I108" s="120">
        <f>I107-I111</f>
        <v>3411234.45</v>
      </c>
    </row>
    <row r="109" spans="1:9" ht="13.5" customHeight="1">
      <c r="A109" s="127"/>
      <c r="B109" s="199" t="s">
        <v>56</v>
      </c>
      <c r="C109" s="16"/>
      <c r="D109" s="85"/>
      <c r="E109" s="10"/>
      <c r="F109" s="84"/>
      <c r="G109" s="84"/>
      <c r="H109" s="84"/>
      <c r="I109" s="120">
        <f>I106-I112</f>
        <v>118818.1799999961</v>
      </c>
    </row>
    <row r="110" spans="1:9" ht="13.5" customHeight="1">
      <c r="A110" s="127"/>
      <c r="B110" s="199" t="s">
        <v>54</v>
      </c>
      <c r="C110" s="16"/>
      <c r="D110" s="85"/>
      <c r="E110" s="10"/>
      <c r="F110" s="84"/>
      <c r="G110" s="84"/>
      <c r="H110" s="84"/>
      <c r="I110" s="120">
        <f>I16+I17+I18+I19+I20+I21+I22+I34+I35+I36+I37+I38+I49+I100</f>
        <v>1084.8499999999767</v>
      </c>
    </row>
    <row r="111" spans="1:9" ht="14.25" customHeight="1">
      <c r="A111" s="127"/>
      <c r="B111" s="200" t="s">
        <v>55</v>
      </c>
      <c r="C111" s="163"/>
      <c r="D111" s="83"/>
      <c r="E111" s="2"/>
      <c r="F111" s="84"/>
      <c r="G111" s="84"/>
      <c r="H111" s="84"/>
      <c r="I111" s="120">
        <v>4468820.92</v>
      </c>
    </row>
    <row r="112" spans="1:9" ht="14.25">
      <c r="A112" s="127"/>
      <c r="B112" s="199" t="s">
        <v>56</v>
      </c>
      <c r="C112" s="164"/>
      <c r="D112" s="72"/>
      <c r="E112" s="60"/>
      <c r="F112" s="271"/>
      <c r="G112" s="271"/>
      <c r="H112" s="271"/>
      <c r="I112" s="234">
        <f>I3+I68+I5+I4+I54</f>
        <v>620891.24</v>
      </c>
    </row>
    <row r="113" spans="1:9" ht="15" thickBot="1">
      <c r="A113" s="134"/>
      <c r="B113" s="201" t="s">
        <v>54</v>
      </c>
      <c r="C113" s="165"/>
      <c r="D113" s="73"/>
      <c r="E113" s="61"/>
      <c r="F113" s="272"/>
      <c r="G113" s="272"/>
      <c r="H113" s="272"/>
      <c r="I113" s="238">
        <f>I3</f>
        <v>53631.609999999986</v>
      </c>
    </row>
    <row r="114" ht="12.75">
      <c r="I114" s="31"/>
    </row>
    <row r="115" spans="3:4" ht="12.75">
      <c r="C115" s="17"/>
      <c r="D115" s="28"/>
    </row>
    <row r="116" spans="3:14" ht="15.75" customHeight="1">
      <c r="C116" s="17"/>
      <c r="D116" s="28"/>
      <c r="G116" s="355"/>
      <c r="H116" s="355"/>
      <c r="I116" s="74"/>
      <c r="N116" s="71"/>
    </row>
    <row r="117" spans="3:4" ht="12.75">
      <c r="C117" s="17"/>
      <c r="D117" s="28"/>
    </row>
    <row r="120" ht="12.75">
      <c r="H120" s="31"/>
    </row>
  </sheetData>
  <mergeCells count="25">
    <mergeCell ref="B5:B6"/>
    <mergeCell ref="A1:I1"/>
    <mergeCell ref="B66:B68"/>
    <mergeCell ref="A66:A68"/>
    <mergeCell ref="A51:A53"/>
    <mergeCell ref="B44:B46"/>
    <mergeCell ref="B40:B43"/>
    <mergeCell ref="B27:B29"/>
    <mergeCell ref="B30:B32"/>
    <mergeCell ref="A54:A57"/>
    <mergeCell ref="G116:H116"/>
    <mergeCell ref="A75:A81"/>
    <mergeCell ref="A88:A92"/>
    <mergeCell ref="E55:E57"/>
    <mergeCell ref="B88:B92"/>
    <mergeCell ref="C88:C92"/>
    <mergeCell ref="E89:E92"/>
    <mergeCell ref="C54:C57"/>
    <mergeCell ref="B58:B62"/>
    <mergeCell ref="A58:A62"/>
    <mergeCell ref="B54:B57"/>
    <mergeCell ref="A27:A29"/>
    <mergeCell ref="A30:A32"/>
    <mergeCell ref="A40:A43"/>
    <mergeCell ref="A44:A46"/>
  </mergeCells>
  <printOptions/>
  <pageMargins left="0.1968503937007874" right="0" top="0.21" bottom="0" header="0.21" footer="0.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3"/>
  <dimension ref="A1:U124"/>
  <sheetViews>
    <sheetView tabSelected="1" workbookViewId="0" topLeftCell="A1">
      <pane ySplit="2" topLeftCell="BM54" activePane="bottomLeft" state="frozen"/>
      <selection pane="topLeft" activeCell="A1" sqref="A1"/>
      <selection pane="bottomLeft" activeCell="U59" sqref="U59"/>
    </sheetView>
  </sheetViews>
  <sheetFormatPr defaultColWidth="9.00390625" defaultRowHeight="12.75"/>
  <cols>
    <col min="1" max="1" width="3.25390625" style="9" customWidth="1"/>
    <col min="2" max="2" width="64.375" style="7" customWidth="1"/>
    <col min="3" max="3" width="10.125" style="7" customWidth="1"/>
    <col min="4" max="4" width="18.25390625" style="27" customWidth="1"/>
    <col min="5" max="5" width="7.00390625" style="7" customWidth="1"/>
    <col min="6" max="6" width="12.00390625" style="7" customWidth="1"/>
    <col min="7" max="7" width="12.375" style="7" customWidth="1"/>
    <col min="8" max="8" width="11.375" style="7" customWidth="1"/>
    <col min="9" max="9" width="12.25390625" style="7" customWidth="1"/>
    <col min="10" max="10" width="7.875" style="7" customWidth="1"/>
    <col min="11" max="13" width="9.125" style="7" hidden="1" customWidth="1"/>
    <col min="14" max="14" width="6.00390625" style="7" hidden="1" customWidth="1"/>
    <col min="15" max="16" width="9.125" style="7" hidden="1" customWidth="1"/>
    <col min="17" max="17" width="15.25390625" style="7" customWidth="1"/>
    <col min="18" max="18" width="12.75390625" style="7" bestFit="1" customWidth="1"/>
    <col min="19" max="19" width="10.125" style="7" bestFit="1" customWidth="1"/>
    <col min="20" max="16384" width="9.125" style="7" customWidth="1"/>
  </cols>
  <sheetData>
    <row r="1" spans="1:9" ht="16.5" thickBot="1">
      <c r="A1" s="357" t="s">
        <v>96</v>
      </c>
      <c r="B1" s="357"/>
      <c r="C1" s="357"/>
      <c r="D1" s="357"/>
      <c r="E1" s="357"/>
      <c r="F1" s="357"/>
      <c r="G1" s="357"/>
      <c r="H1" s="357"/>
      <c r="I1" s="357"/>
    </row>
    <row r="2" spans="1:17" ht="25.5" customHeight="1" thickBot="1">
      <c r="A2" s="126" t="s">
        <v>6</v>
      </c>
      <c r="B2" s="166" t="s">
        <v>3</v>
      </c>
      <c r="C2" s="123" t="s">
        <v>7</v>
      </c>
      <c r="D2" s="116" t="s">
        <v>34</v>
      </c>
      <c r="E2" s="115" t="s">
        <v>5</v>
      </c>
      <c r="F2" s="115" t="s">
        <v>0</v>
      </c>
      <c r="G2" s="115" t="s">
        <v>4</v>
      </c>
      <c r="H2" s="115" t="s">
        <v>1</v>
      </c>
      <c r="I2" s="117" t="s">
        <v>230</v>
      </c>
      <c r="Q2" s="337" t="s">
        <v>229</v>
      </c>
    </row>
    <row r="3" spans="1:17" ht="28.5" customHeight="1" thickBot="1">
      <c r="A3" s="127">
        <v>1</v>
      </c>
      <c r="B3" s="167" t="s">
        <v>44</v>
      </c>
      <c r="C3" s="141" t="s">
        <v>8</v>
      </c>
      <c r="D3" s="203" t="s">
        <v>77</v>
      </c>
      <c r="E3" s="59" t="s">
        <v>129</v>
      </c>
      <c r="F3" s="240">
        <v>570900</v>
      </c>
      <c r="G3" s="240">
        <v>428100</v>
      </c>
      <c r="H3" s="241">
        <v>410260.11</v>
      </c>
      <c r="I3" s="242">
        <f>G3-H3</f>
        <v>17839.890000000014</v>
      </c>
      <c r="J3" s="29"/>
      <c r="Q3" s="31">
        <f>F3-H3</f>
        <v>160639.89</v>
      </c>
    </row>
    <row r="4" spans="1:17" ht="39" customHeight="1" thickBot="1">
      <c r="A4" s="296"/>
      <c r="B4" s="331" t="s">
        <v>219</v>
      </c>
      <c r="C4" s="302" t="s">
        <v>221</v>
      </c>
      <c r="D4" s="300" t="s">
        <v>218</v>
      </c>
      <c r="E4" s="59" t="s">
        <v>217</v>
      </c>
      <c r="F4" s="240">
        <v>1016480</v>
      </c>
      <c r="G4" s="240">
        <v>1016480</v>
      </c>
      <c r="H4" s="241">
        <v>1016480</v>
      </c>
      <c r="I4" s="242">
        <f>G4-H4</f>
        <v>0</v>
      </c>
      <c r="J4" s="29"/>
      <c r="Q4" s="31">
        <f aca="true" t="shared" si="0" ref="Q4:Q69">F4-H4</f>
        <v>0</v>
      </c>
    </row>
    <row r="5" spans="1:17" ht="28.5" customHeight="1" thickBot="1">
      <c r="A5" s="296"/>
      <c r="B5" s="386" t="s">
        <v>206</v>
      </c>
      <c r="C5" s="302"/>
      <c r="D5" s="300" t="s">
        <v>146</v>
      </c>
      <c r="E5" s="59" t="s">
        <v>205</v>
      </c>
      <c r="F5" s="64">
        <f>F6+F7+F8+F9+F10+F11+F12+F13+F14+F15</f>
        <v>4475280</v>
      </c>
      <c r="G5" s="64">
        <f>G6+G7+G8+G9+G10+G11+G12+G13+G14+G15</f>
        <v>2850328.54</v>
      </c>
      <c r="H5" s="64">
        <f>H6+H7+H8+H9+H10+H11+H12+H13+H14+H15</f>
        <v>2536866.1900000004</v>
      </c>
      <c r="I5" s="249">
        <f aca="true" t="shared" si="1" ref="I5:I15">G5-H5</f>
        <v>313462.3499999996</v>
      </c>
      <c r="J5" s="29"/>
      <c r="Q5" s="31">
        <f t="shared" si="0"/>
        <v>1938413.8099999996</v>
      </c>
    </row>
    <row r="6" spans="1:17" ht="15.75" customHeight="1" thickBot="1">
      <c r="A6" s="296"/>
      <c r="B6" s="387"/>
      <c r="C6" s="301" t="s">
        <v>199</v>
      </c>
      <c r="D6" s="303"/>
      <c r="E6" s="304"/>
      <c r="F6" s="305">
        <v>329837</v>
      </c>
      <c r="G6" s="305">
        <v>329837</v>
      </c>
      <c r="H6" s="306">
        <v>329837</v>
      </c>
      <c r="I6" s="307">
        <f t="shared" si="1"/>
        <v>0</v>
      </c>
      <c r="J6" s="29"/>
      <c r="Q6" s="31">
        <f t="shared" si="0"/>
        <v>0</v>
      </c>
    </row>
    <row r="7" spans="1:17" ht="15.75" customHeight="1">
      <c r="A7" s="296"/>
      <c r="B7" s="312"/>
      <c r="C7" s="299" t="s">
        <v>200</v>
      </c>
      <c r="D7" s="311"/>
      <c r="E7" s="76"/>
      <c r="F7" s="18">
        <v>551261</v>
      </c>
      <c r="G7" s="18">
        <v>165378.3</v>
      </c>
      <c r="H7" s="256"/>
      <c r="I7" s="313">
        <f t="shared" si="1"/>
        <v>165378.3</v>
      </c>
      <c r="J7" s="29"/>
      <c r="Q7" s="31">
        <f t="shared" si="0"/>
        <v>551261</v>
      </c>
    </row>
    <row r="8" spans="1:17" ht="15.75" customHeight="1">
      <c r="A8" s="296"/>
      <c r="B8" s="314"/>
      <c r="C8" s="299" t="s">
        <v>170</v>
      </c>
      <c r="D8" s="311"/>
      <c r="E8" s="76"/>
      <c r="F8" s="18">
        <v>84939</v>
      </c>
      <c r="G8" s="18">
        <v>25500</v>
      </c>
      <c r="H8" s="256">
        <v>25185.6</v>
      </c>
      <c r="I8" s="313">
        <f t="shared" si="1"/>
        <v>314.40000000000146</v>
      </c>
      <c r="J8" s="29"/>
      <c r="Q8" s="31">
        <f t="shared" si="0"/>
        <v>59753.4</v>
      </c>
    </row>
    <row r="9" spans="1:17" ht="15.75" customHeight="1">
      <c r="A9" s="296"/>
      <c r="B9" s="314"/>
      <c r="C9" s="299" t="s">
        <v>167</v>
      </c>
      <c r="D9" s="311"/>
      <c r="E9" s="76"/>
      <c r="F9" s="18">
        <v>111679</v>
      </c>
      <c r="G9" s="18">
        <v>111678.54</v>
      </c>
      <c r="H9" s="256">
        <v>111656</v>
      </c>
      <c r="I9" s="313">
        <f t="shared" si="1"/>
        <v>22.539999999993597</v>
      </c>
      <c r="J9" s="29"/>
      <c r="Q9" s="31">
        <f t="shared" si="0"/>
        <v>23</v>
      </c>
    </row>
    <row r="10" spans="1:17" ht="15.75" customHeight="1">
      <c r="A10" s="296"/>
      <c r="B10" s="314"/>
      <c r="C10" s="299" t="s">
        <v>166</v>
      </c>
      <c r="D10" s="311"/>
      <c r="E10" s="76"/>
      <c r="F10" s="18">
        <v>965133</v>
      </c>
      <c r="G10" s="18">
        <v>875652</v>
      </c>
      <c r="H10" s="256">
        <v>837252</v>
      </c>
      <c r="I10" s="313">
        <f t="shared" si="1"/>
        <v>38400</v>
      </c>
      <c r="J10" s="29"/>
      <c r="Q10" s="31">
        <f t="shared" si="0"/>
        <v>127881</v>
      </c>
    </row>
    <row r="11" spans="1:17" ht="15.75" customHeight="1">
      <c r="A11" s="296"/>
      <c r="B11" s="314"/>
      <c r="C11" s="299" t="s">
        <v>201</v>
      </c>
      <c r="D11" s="311"/>
      <c r="E11" s="76"/>
      <c r="F11" s="18">
        <v>0</v>
      </c>
      <c r="G11" s="18">
        <v>0</v>
      </c>
      <c r="H11" s="256"/>
      <c r="I11" s="313">
        <f t="shared" si="1"/>
        <v>0</v>
      </c>
      <c r="J11" s="29"/>
      <c r="Q11" s="31">
        <f t="shared" si="0"/>
        <v>0</v>
      </c>
    </row>
    <row r="12" spans="1:17" ht="15.75" customHeight="1">
      <c r="A12" s="296"/>
      <c r="B12" s="314"/>
      <c r="C12" s="299" t="s">
        <v>203</v>
      </c>
      <c r="D12" s="311"/>
      <c r="E12" s="76"/>
      <c r="F12" s="18">
        <v>689196</v>
      </c>
      <c r="G12" s="18">
        <v>261918</v>
      </c>
      <c r="H12" s="256">
        <v>261918</v>
      </c>
      <c r="I12" s="313">
        <f t="shared" si="1"/>
        <v>0</v>
      </c>
      <c r="J12" s="29"/>
      <c r="Q12" s="31">
        <f t="shared" si="0"/>
        <v>427278</v>
      </c>
    </row>
    <row r="13" spans="1:17" ht="15.75" customHeight="1">
      <c r="A13" s="296"/>
      <c r="B13" s="314"/>
      <c r="C13" s="299" t="s">
        <v>171</v>
      </c>
      <c r="D13" s="311"/>
      <c r="E13" s="76"/>
      <c r="F13" s="18">
        <v>362691</v>
      </c>
      <c r="G13" s="18">
        <v>109347</v>
      </c>
      <c r="H13" s="256"/>
      <c r="I13" s="313">
        <f t="shared" si="1"/>
        <v>109347</v>
      </c>
      <c r="J13" s="29"/>
      <c r="Q13" s="31">
        <f t="shared" si="0"/>
        <v>362691</v>
      </c>
    </row>
    <row r="14" spans="1:17" ht="15.75" customHeight="1">
      <c r="A14" s="296"/>
      <c r="B14" s="314"/>
      <c r="C14" s="299" t="s">
        <v>202</v>
      </c>
      <c r="D14" s="311"/>
      <c r="E14" s="76"/>
      <c r="F14" s="18">
        <v>585037</v>
      </c>
      <c r="G14" s="18">
        <v>175511.1</v>
      </c>
      <c r="H14" s="256">
        <v>175511.1</v>
      </c>
      <c r="I14" s="313">
        <f t="shared" si="1"/>
        <v>0</v>
      </c>
      <c r="J14" s="29"/>
      <c r="Q14" s="31">
        <f t="shared" si="0"/>
        <v>409525.9</v>
      </c>
    </row>
    <row r="15" spans="1:17" ht="15.75" customHeight="1" thickBot="1">
      <c r="A15" s="296"/>
      <c r="B15" s="297"/>
      <c r="C15" s="298" t="s">
        <v>204</v>
      </c>
      <c r="D15" s="308"/>
      <c r="E15" s="214"/>
      <c r="F15" s="236">
        <v>795507</v>
      </c>
      <c r="G15" s="236">
        <v>795506.6</v>
      </c>
      <c r="H15" s="309">
        <v>795506.49</v>
      </c>
      <c r="I15" s="310">
        <f t="shared" si="1"/>
        <v>0.10999999998603016</v>
      </c>
      <c r="J15" s="29"/>
      <c r="Q15" s="31">
        <f t="shared" si="0"/>
        <v>0.5100000000093132</v>
      </c>
    </row>
    <row r="16" spans="1:17" ht="39" customHeight="1" thickBot="1">
      <c r="A16" s="296"/>
      <c r="B16" s="338" t="s">
        <v>234</v>
      </c>
      <c r="C16" s="298" t="s">
        <v>221</v>
      </c>
      <c r="D16" s="308" t="s">
        <v>235</v>
      </c>
      <c r="E16" s="214" t="s">
        <v>231</v>
      </c>
      <c r="F16" s="236">
        <v>2803647.81</v>
      </c>
      <c r="G16" s="236">
        <v>841094.34</v>
      </c>
      <c r="H16" s="309"/>
      <c r="I16" s="310">
        <f>G16-H16</f>
        <v>841094.34</v>
      </c>
      <c r="J16" s="29"/>
      <c r="Q16" s="31"/>
    </row>
    <row r="17" spans="1:17" ht="35.25" customHeight="1" thickBot="1">
      <c r="A17" s="296"/>
      <c r="B17" s="338" t="s">
        <v>233</v>
      </c>
      <c r="C17" s="298" t="s">
        <v>221</v>
      </c>
      <c r="D17" s="308" t="s">
        <v>236</v>
      </c>
      <c r="E17" s="214" t="s">
        <v>232</v>
      </c>
      <c r="F17" s="236">
        <v>1302752.19</v>
      </c>
      <c r="G17" s="236">
        <v>390825.66</v>
      </c>
      <c r="H17" s="309"/>
      <c r="I17" s="310">
        <f>G17-H17</f>
        <v>390825.66</v>
      </c>
      <c r="J17" s="29"/>
      <c r="Q17" s="31"/>
    </row>
    <row r="18" spans="1:17" ht="37.5" customHeight="1" thickBot="1">
      <c r="A18" s="127">
        <v>2</v>
      </c>
      <c r="B18" s="168" t="s">
        <v>65</v>
      </c>
      <c r="C18" s="137" t="s">
        <v>39</v>
      </c>
      <c r="D18" s="46" t="s">
        <v>195</v>
      </c>
      <c r="E18" s="59" t="s">
        <v>111</v>
      </c>
      <c r="F18" s="240">
        <v>551640</v>
      </c>
      <c r="G18" s="240"/>
      <c r="H18" s="241"/>
      <c r="I18" s="310">
        <f>G18-H18</f>
        <v>0</v>
      </c>
      <c r="J18" s="23"/>
      <c r="Q18" s="31">
        <f t="shared" si="0"/>
        <v>551640</v>
      </c>
    </row>
    <row r="19" spans="1:18" ht="39.75" customHeight="1" thickBot="1">
      <c r="A19" s="128">
        <v>3</v>
      </c>
      <c r="B19" s="169" t="s">
        <v>80</v>
      </c>
      <c r="C19" s="142" t="s">
        <v>9</v>
      </c>
      <c r="D19" s="48" t="s">
        <v>179</v>
      </c>
      <c r="E19" s="49" t="s">
        <v>130</v>
      </c>
      <c r="F19" s="210">
        <v>119669</v>
      </c>
      <c r="G19" s="243">
        <v>119669</v>
      </c>
      <c r="H19" s="244">
        <v>119669</v>
      </c>
      <c r="I19" s="245">
        <f aca="true" t="shared" si="2" ref="I19:I41">G19-H19</f>
        <v>0</v>
      </c>
      <c r="Q19" s="31">
        <f t="shared" si="0"/>
        <v>0</v>
      </c>
      <c r="R19" s="31"/>
    </row>
    <row r="20" spans="1:17" ht="40.5" customHeight="1" thickBot="1">
      <c r="A20" s="128">
        <v>4</v>
      </c>
      <c r="B20" s="170" t="s">
        <v>81</v>
      </c>
      <c r="C20" s="137" t="s">
        <v>9</v>
      </c>
      <c r="D20" s="46" t="s">
        <v>180</v>
      </c>
      <c r="E20" s="47" t="s">
        <v>131</v>
      </c>
      <c r="F20" s="246">
        <v>425000</v>
      </c>
      <c r="G20" s="247">
        <v>425000</v>
      </c>
      <c r="H20" s="240">
        <v>425000</v>
      </c>
      <c r="I20" s="205">
        <f t="shared" si="2"/>
        <v>0</v>
      </c>
      <c r="Q20" s="31">
        <f t="shared" si="0"/>
        <v>0</v>
      </c>
    </row>
    <row r="21" spans="1:17" ht="39.75" customHeight="1" thickBot="1">
      <c r="A21" s="128">
        <v>5</v>
      </c>
      <c r="B21" s="169" t="s">
        <v>82</v>
      </c>
      <c r="C21" s="142" t="s">
        <v>9</v>
      </c>
      <c r="D21" s="48" t="s">
        <v>181</v>
      </c>
      <c r="E21" s="49" t="s">
        <v>132</v>
      </c>
      <c r="F21" s="244">
        <v>87000</v>
      </c>
      <c r="G21" s="244">
        <v>5205</v>
      </c>
      <c r="H21" s="244">
        <v>5205</v>
      </c>
      <c r="I21" s="245">
        <f t="shared" si="2"/>
        <v>0</v>
      </c>
      <c r="Q21" s="31">
        <f t="shared" si="0"/>
        <v>81795</v>
      </c>
    </row>
    <row r="22" spans="1:17" ht="40.5" customHeight="1" thickBot="1">
      <c r="A22" s="128">
        <v>6</v>
      </c>
      <c r="B22" s="170" t="s">
        <v>83</v>
      </c>
      <c r="C22" s="137" t="s">
        <v>39</v>
      </c>
      <c r="D22" s="46" t="s">
        <v>182</v>
      </c>
      <c r="E22" s="47" t="s">
        <v>133</v>
      </c>
      <c r="F22" s="240">
        <v>182000</v>
      </c>
      <c r="G22" s="240">
        <v>182000</v>
      </c>
      <c r="H22" s="240">
        <v>182000</v>
      </c>
      <c r="I22" s="205">
        <f t="shared" si="2"/>
        <v>0</v>
      </c>
      <c r="Q22" s="31">
        <f t="shared" si="0"/>
        <v>0</v>
      </c>
    </row>
    <row r="23" spans="1:17" ht="39.75" customHeight="1" thickBot="1">
      <c r="A23" s="128">
        <v>7</v>
      </c>
      <c r="B23" s="169" t="s">
        <v>84</v>
      </c>
      <c r="C23" s="137" t="s">
        <v>39</v>
      </c>
      <c r="D23" s="48" t="s">
        <v>183</v>
      </c>
      <c r="E23" s="49" t="s">
        <v>134</v>
      </c>
      <c r="F23" s="244"/>
      <c r="G23" s="244"/>
      <c r="H23" s="244"/>
      <c r="I23" s="245">
        <f t="shared" si="2"/>
        <v>0</v>
      </c>
      <c r="Q23" s="31">
        <f t="shared" si="0"/>
        <v>0</v>
      </c>
    </row>
    <row r="24" spans="1:17" ht="39.75" customHeight="1" thickBot="1">
      <c r="A24" s="128">
        <v>8</v>
      </c>
      <c r="B24" s="170" t="s">
        <v>85</v>
      </c>
      <c r="C24" s="137" t="s">
        <v>48</v>
      </c>
      <c r="D24" s="46" t="s">
        <v>184</v>
      </c>
      <c r="E24" s="319" t="s">
        <v>135</v>
      </c>
      <c r="F24" s="305">
        <v>306000</v>
      </c>
      <c r="G24" s="305">
        <v>236655</v>
      </c>
      <c r="H24" s="305">
        <v>236655</v>
      </c>
      <c r="I24" s="307">
        <f t="shared" si="2"/>
        <v>0</v>
      </c>
      <c r="Q24" s="31">
        <f t="shared" si="0"/>
        <v>69345</v>
      </c>
    </row>
    <row r="25" spans="1:17" ht="31.5" customHeight="1" thickBot="1">
      <c r="A25" s="321">
        <v>9</v>
      </c>
      <c r="B25" s="189" t="s">
        <v>186</v>
      </c>
      <c r="C25" s="318"/>
      <c r="D25" s="327" t="s">
        <v>209</v>
      </c>
      <c r="E25" s="320" t="s">
        <v>101</v>
      </c>
      <c r="F25" s="35">
        <f>F26+F27+F28</f>
        <v>17000</v>
      </c>
      <c r="G25" s="35">
        <f>G26+G27+G28</f>
        <v>0</v>
      </c>
      <c r="H25" s="35">
        <f>H26+H27+H28</f>
        <v>0</v>
      </c>
      <c r="I25" s="307">
        <f t="shared" si="2"/>
        <v>0</v>
      </c>
      <c r="Q25" s="31">
        <f t="shared" si="0"/>
        <v>17000</v>
      </c>
    </row>
    <row r="26" spans="1:17" ht="14.25" customHeight="1">
      <c r="A26" s="315"/>
      <c r="B26" s="322"/>
      <c r="C26" s="317" t="s">
        <v>23</v>
      </c>
      <c r="D26" s="94"/>
      <c r="E26" s="94"/>
      <c r="F26" s="63">
        <v>4500</v>
      </c>
      <c r="G26" s="63"/>
      <c r="H26" s="63"/>
      <c r="I26" s="307">
        <f t="shared" si="2"/>
        <v>0</v>
      </c>
      <c r="Q26" s="31">
        <f t="shared" si="0"/>
        <v>4500</v>
      </c>
    </row>
    <row r="27" spans="1:17" ht="14.25" customHeight="1">
      <c r="A27" s="315"/>
      <c r="B27" s="323"/>
      <c r="C27" s="2" t="s">
        <v>207</v>
      </c>
      <c r="D27" s="316"/>
      <c r="E27" s="11"/>
      <c r="F27" s="18">
        <v>4500</v>
      </c>
      <c r="G27" s="18"/>
      <c r="H27" s="18"/>
      <c r="I27" s="313">
        <f t="shared" si="2"/>
        <v>0</v>
      </c>
      <c r="Q27" s="31">
        <f t="shared" si="0"/>
        <v>4500</v>
      </c>
    </row>
    <row r="28" spans="1:17" ht="14.25" customHeight="1" thickBot="1">
      <c r="A28" s="315"/>
      <c r="B28" s="283"/>
      <c r="C28" s="324" t="s">
        <v>208</v>
      </c>
      <c r="D28" s="325"/>
      <c r="E28" s="326"/>
      <c r="F28" s="236">
        <v>8000</v>
      </c>
      <c r="G28" s="236"/>
      <c r="H28" s="236"/>
      <c r="I28" s="310">
        <f t="shared" si="2"/>
        <v>0</v>
      </c>
      <c r="Q28" s="31">
        <f t="shared" si="0"/>
        <v>8000</v>
      </c>
    </row>
    <row r="29" spans="1:17" ht="27.75" customHeight="1" thickBot="1">
      <c r="A29" s="365">
        <v>10</v>
      </c>
      <c r="B29" s="383" t="s">
        <v>187</v>
      </c>
      <c r="C29" s="137"/>
      <c r="D29" s="46" t="s">
        <v>146</v>
      </c>
      <c r="E29" s="47" t="s">
        <v>103</v>
      </c>
      <c r="F29" s="64">
        <f>F30+F31</f>
        <v>51500</v>
      </c>
      <c r="G29" s="64">
        <f>G30+G31</f>
        <v>29000</v>
      </c>
      <c r="H29" s="64">
        <f>H30+H31</f>
        <v>29000</v>
      </c>
      <c r="I29" s="249">
        <f t="shared" si="2"/>
        <v>0</v>
      </c>
      <c r="Q29" s="31">
        <f t="shared" si="0"/>
        <v>22500</v>
      </c>
    </row>
    <row r="30" spans="1:17" ht="16.5" customHeight="1">
      <c r="A30" s="366"/>
      <c r="B30" s="353"/>
      <c r="C30" s="138" t="s">
        <v>23</v>
      </c>
      <c r="D30" s="218" t="s">
        <v>160</v>
      </c>
      <c r="E30" s="40"/>
      <c r="F30" s="63">
        <v>13500</v>
      </c>
      <c r="G30" s="63"/>
      <c r="H30" s="63"/>
      <c r="I30" s="250">
        <f t="shared" si="2"/>
        <v>0</v>
      </c>
      <c r="Q30" s="31">
        <f t="shared" si="0"/>
        <v>13500</v>
      </c>
    </row>
    <row r="31" spans="1:17" ht="16.5" customHeight="1" thickBot="1">
      <c r="A31" s="367"/>
      <c r="B31" s="354"/>
      <c r="C31" s="139" t="s">
        <v>17</v>
      </c>
      <c r="D31" s="106"/>
      <c r="E31" s="90"/>
      <c r="F31" s="251">
        <v>38000</v>
      </c>
      <c r="G31" s="251">
        <v>29000</v>
      </c>
      <c r="H31" s="251">
        <v>29000</v>
      </c>
      <c r="I31" s="252">
        <f t="shared" si="2"/>
        <v>0</v>
      </c>
      <c r="Q31" s="31">
        <f t="shared" si="0"/>
        <v>9000</v>
      </c>
    </row>
    <row r="32" spans="1:17" ht="28.5" customHeight="1" thickBot="1">
      <c r="A32" s="365">
        <v>11</v>
      </c>
      <c r="B32" s="383" t="s">
        <v>188</v>
      </c>
      <c r="C32" s="137"/>
      <c r="D32" s="46" t="s">
        <v>146</v>
      </c>
      <c r="E32" s="47" t="s">
        <v>105</v>
      </c>
      <c r="F32" s="64">
        <f>F33+F34</f>
        <v>24000</v>
      </c>
      <c r="G32" s="64">
        <f>G33+G34</f>
        <v>0</v>
      </c>
      <c r="H32" s="64">
        <f>H33+H34</f>
        <v>0</v>
      </c>
      <c r="I32" s="249">
        <f t="shared" si="2"/>
        <v>0</v>
      </c>
      <c r="Q32" s="31">
        <f t="shared" si="0"/>
        <v>24000</v>
      </c>
    </row>
    <row r="33" spans="1:17" ht="19.5" customHeight="1">
      <c r="A33" s="366"/>
      <c r="B33" s="353"/>
      <c r="C33" s="219" t="s">
        <v>23</v>
      </c>
      <c r="D33" s="223" t="s">
        <v>164</v>
      </c>
      <c r="E33" s="220"/>
      <c r="F33" s="231">
        <v>20000</v>
      </c>
      <c r="G33" s="231"/>
      <c r="H33" s="231"/>
      <c r="I33" s="253">
        <f t="shared" si="2"/>
        <v>0</v>
      </c>
      <c r="Q33" s="31">
        <f t="shared" si="0"/>
        <v>20000</v>
      </c>
    </row>
    <row r="34" spans="1:17" ht="15" customHeight="1" thickBot="1">
      <c r="A34" s="368"/>
      <c r="B34" s="354"/>
      <c r="C34" s="221" t="s">
        <v>17</v>
      </c>
      <c r="D34" s="106"/>
      <c r="E34" s="90"/>
      <c r="F34" s="251">
        <v>4000</v>
      </c>
      <c r="G34" s="251"/>
      <c r="H34" s="251"/>
      <c r="I34" s="252">
        <f t="shared" si="2"/>
        <v>0</v>
      </c>
      <c r="Q34" s="31">
        <f t="shared" si="0"/>
        <v>4000</v>
      </c>
    </row>
    <row r="35" spans="1:17" ht="41.25" customHeight="1" thickBot="1">
      <c r="A35" s="206">
        <v>12</v>
      </c>
      <c r="B35" s="188" t="s">
        <v>163</v>
      </c>
      <c r="C35" s="292" t="s">
        <v>39</v>
      </c>
      <c r="D35" s="288" t="s">
        <v>189</v>
      </c>
      <c r="E35" s="49" t="s">
        <v>161</v>
      </c>
      <c r="F35" s="244">
        <v>13000</v>
      </c>
      <c r="G35" s="244">
        <v>13000</v>
      </c>
      <c r="H35" s="244">
        <v>13000</v>
      </c>
      <c r="I35" s="252">
        <f t="shared" si="2"/>
        <v>0</v>
      </c>
      <c r="Q35" s="31">
        <f t="shared" si="0"/>
        <v>0</v>
      </c>
    </row>
    <row r="36" spans="1:17" ht="41.25" customHeight="1" thickBot="1">
      <c r="A36" s="130">
        <v>13</v>
      </c>
      <c r="B36" s="172" t="s">
        <v>62</v>
      </c>
      <c r="C36" s="66" t="s">
        <v>11</v>
      </c>
      <c r="D36" s="46" t="s">
        <v>190</v>
      </c>
      <c r="E36" s="47" t="s">
        <v>59</v>
      </c>
      <c r="F36" s="240">
        <v>168100</v>
      </c>
      <c r="G36" s="240">
        <v>168100</v>
      </c>
      <c r="H36" s="240">
        <v>168100</v>
      </c>
      <c r="I36" s="242">
        <f t="shared" si="2"/>
        <v>0</v>
      </c>
      <c r="Q36" s="31">
        <f t="shared" si="0"/>
        <v>0</v>
      </c>
    </row>
    <row r="37" spans="1:17" ht="41.25" customHeight="1" thickBot="1">
      <c r="A37" s="79">
        <v>14</v>
      </c>
      <c r="B37" s="173" t="s">
        <v>63</v>
      </c>
      <c r="C37" s="291" t="s">
        <v>11</v>
      </c>
      <c r="D37" s="290" t="s">
        <v>190</v>
      </c>
      <c r="E37" s="49" t="s">
        <v>60</v>
      </c>
      <c r="F37" s="244">
        <v>420300</v>
      </c>
      <c r="G37" s="244">
        <v>420300</v>
      </c>
      <c r="H37" s="244">
        <v>420300</v>
      </c>
      <c r="I37" s="248">
        <f t="shared" si="2"/>
        <v>0</v>
      </c>
      <c r="Q37" s="31">
        <f t="shared" si="0"/>
        <v>0</v>
      </c>
    </row>
    <row r="38" spans="1:17" ht="41.25" customHeight="1" thickBot="1">
      <c r="A38" s="130">
        <v>15</v>
      </c>
      <c r="B38" s="172" t="s">
        <v>61</v>
      </c>
      <c r="C38" s="142" t="s">
        <v>11</v>
      </c>
      <c r="D38" s="46" t="s">
        <v>190</v>
      </c>
      <c r="E38" s="47" t="s">
        <v>64</v>
      </c>
      <c r="F38" s="240">
        <v>50400</v>
      </c>
      <c r="G38" s="240">
        <v>30000</v>
      </c>
      <c r="H38" s="240">
        <v>30000</v>
      </c>
      <c r="I38" s="242">
        <f t="shared" si="2"/>
        <v>0</v>
      </c>
      <c r="Q38" s="31">
        <f t="shared" si="0"/>
        <v>20400</v>
      </c>
    </row>
    <row r="39" spans="1:17" ht="30.75" customHeight="1" thickBot="1">
      <c r="A39" s="79">
        <v>16</v>
      </c>
      <c r="B39" s="140" t="s">
        <v>98</v>
      </c>
      <c r="C39" s="291" t="s">
        <v>11</v>
      </c>
      <c r="D39" s="290" t="s">
        <v>190</v>
      </c>
      <c r="E39" s="49" t="s">
        <v>147</v>
      </c>
      <c r="F39" s="244">
        <v>7500</v>
      </c>
      <c r="G39" s="244"/>
      <c r="H39" s="244"/>
      <c r="I39" s="248">
        <f t="shared" si="2"/>
        <v>0</v>
      </c>
      <c r="Q39" s="31">
        <f t="shared" si="0"/>
        <v>7500</v>
      </c>
    </row>
    <row r="40" spans="1:17" ht="26.25" customHeight="1" thickBot="1">
      <c r="A40" s="130">
        <v>17</v>
      </c>
      <c r="B40" s="170" t="s">
        <v>107</v>
      </c>
      <c r="C40" s="137" t="s">
        <v>10</v>
      </c>
      <c r="D40" s="46" t="s">
        <v>198</v>
      </c>
      <c r="E40" s="47" t="s">
        <v>108</v>
      </c>
      <c r="F40" s="240">
        <v>42800</v>
      </c>
      <c r="G40" s="240"/>
      <c r="H40" s="240"/>
      <c r="I40" s="242">
        <f t="shared" si="2"/>
        <v>0</v>
      </c>
      <c r="Q40" s="31">
        <f t="shared" si="0"/>
        <v>42800</v>
      </c>
    </row>
    <row r="41" spans="1:17" ht="42.75" customHeight="1" thickBot="1">
      <c r="A41" s="131">
        <v>18</v>
      </c>
      <c r="B41" s="169" t="s">
        <v>113</v>
      </c>
      <c r="C41" s="142" t="s">
        <v>17</v>
      </c>
      <c r="D41" s="48" t="s">
        <v>192</v>
      </c>
      <c r="E41" s="49" t="s">
        <v>114</v>
      </c>
      <c r="F41" s="244">
        <v>2550000</v>
      </c>
      <c r="G41" s="244">
        <v>1268625</v>
      </c>
      <c r="H41" s="244">
        <v>1268625</v>
      </c>
      <c r="I41" s="248">
        <f t="shared" si="2"/>
        <v>0</v>
      </c>
      <c r="Q41" s="31">
        <f t="shared" si="0"/>
        <v>1281375</v>
      </c>
    </row>
    <row r="42" spans="1:17" ht="27" customHeight="1" thickBot="1">
      <c r="A42" s="365">
        <v>19</v>
      </c>
      <c r="B42" s="363" t="s">
        <v>58</v>
      </c>
      <c r="C42" s="137"/>
      <c r="D42" s="46" t="s">
        <v>214</v>
      </c>
      <c r="E42" s="47" t="s">
        <v>115</v>
      </c>
      <c r="F42" s="64">
        <f>F43+F44+F45</f>
        <v>516000</v>
      </c>
      <c r="G42" s="64">
        <f>G43+G44+G45</f>
        <v>258100</v>
      </c>
      <c r="H42" s="64">
        <f>H43+H44+H45</f>
        <v>257924</v>
      </c>
      <c r="I42" s="65">
        <f>I43+I44+I45</f>
        <v>176</v>
      </c>
      <c r="Q42" s="31">
        <f t="shared" si="0"/>
        <v>258076</v>
      </c>
    </row>
    <row r="43" spans="1:17" ht="15" customHeight="1">
      <c r="A43" s="366"/>
      <c r="B43" s="350"/>
      <c r="C43" s="143" t="s">
        <v>30</v>
      </c>
      <c r="D43" s="39"/>
      <c r="E43" s="62" t="s">
        <v>36</v>
      </c>
      <c r="F43" s="63">
        <v>270600</v>
      </c>
      <c r="G43" s="63">
        <v>126000</v>
      </c>
      <c r="H43" s="254">
        <v>125961</v>
      </c>
      <c r="I43" s="255">
        <f aca="true" t="shared" si="3" ref="I43:I74">G43-H43</f>
        <v>39</v>
      </c>
      <c r="Q43" s="31">
        <f t="shared" si="0"/>
        <v>144639</v>
      </c>
    </row>
    <row r="44" spans="1:17" ht="15" customHeight="1">
      <c r="A44" s="366"/>
      <c r="B44" s="350"/>
      <c r="C44" s="144" t="s">
        <v>41</v>
      </c>
      <c r="D44" s="25"/>
      <c r="E44" s="30" t="s">
        <v>37</v>
      </c>
      <c r="F44" s="18">
        <v>25200</v>
      </c>
      <c r="G44" s="18">
        <v>13900</v>
      </c>
      <c r="H44" s="256">
        <v>13833</v>
      </c>
      <c r="I44" s="234">
        <f t="shared" si="3"/>
        <v>67</v>
      </c>
      <c r="Q44" s="31">
        <f t="shared" si="0"/>
        <v>11367</v>
      </c>
    </row>
    <row r="45" spans="1:17" ht="15" customHeight="1" thickBot="1">
      <c r="A45" s="367"/>
      <c r="B45" s="351"/>
      <c r="C45" s="145" t="s">
        <v>10</v>
      </c>
      <c r="D45" s="106"/>
      <c r="E45" s="41" t="s">
        <v>38</v>
      </c>
      <c r="F45" s="251">
        <v>220200</v>
      </c>
      <c r="G45" s="251">
        <v>118200</v>
      </c>
      <c r="H45" s="257">
        <v>118130</v>
      </c>
      <c r="I45" s="238">
        <f t="shared" si="3"/>
        <v>70</v>
      </c>
      <c r="Q45" s="31">
        <f t="shared" si="0"/>
        <v>102070</v>
      </c>
    </row>
    <row r="46" spans="1:17" ht="26.25" customHeight="1" thickBot="1">
      <c r="A46" s="365">
        <v>20</v>
      </c>
      <c r="B46" s="363" t="s">
        <v>150</v>
      </c>
      <c r="C46" s="66"/>
      <c r="D46" s="46" t="s">
        <v>191</v>
      </c>
      <c r="E46" s="47" t="s">
        <v>116</v>
      </c>
      <c r="F46" s="64">
        <f>F47+F48</f>
        <v>6901000</v>
      </c>
      <c r="G46" s="64">
        <f>G47+G48</f>
        <v>5160800</v>
      </c>
      <c r="H46" s="64">
        <f>H47+H48</f>
        <v>5156431.25</v>
      </c>
      <c r="I46" s="65">
        <f t="shared" si="3"/>
        <v>4368.75</v>
      </c>
      <c r="Q46" s="31">
        <f t="shared" si="0"/>
        <v>1744568.75</v>
      </c>
    </row>
    <row r="47" spans="1:17" ht="18" customHeight="1">
      <c r="A47" s="366"/>
      <c r="B47" s="369"/>
      <c r="C47" s="143" t="s">
        <v>31</v>
      </c>
      <c r="D47" s="39"/>
      <c r="E47" s="40"/>
      <c r="F47" s="63">
        <v>291600</v>
      </c>
      <c r="G47" s="63">
        <v>212500</v>
      </c>
      <c r="H47" s="63">
        <v>212438.37</v>
      </c>
      <c r="I47" s="255">
        <f t="shared" si="3"/>
        <v>61.63000000000466</v>
      </c>
      <c r="Q47" s="31">
        <f t="shared" si="0"/>
        <v>79161.63</v>
      </c>
    </row>
    <row r="48" spans="1:17" ht="18" customHeight="1" thickBot="1">
      <c r="A48" s="367"/>
      <c r="B48" s="370"/>
      <c r="C48" s="146" t="s">
        <v>11</v>
      </c>
      <c r="D48" s="26"/>
      <c r="E48" s="43"/>
      <c r="F48" s="258">
        <v>6609400</v>
      </c>
      <c r="G48" s="258">
        <v>4948300</v>
      </c>
      <c r="H48" s="264">
        <v>4943992.88</v>
      </c>
      <c r="I48" s="239">
        <f t="shared" si="3"/>
        <v>4307.120000000112</v>
      </c>
      <c r="Q48" s="31">
        <f t="shared" si="0"/>
        <v>1665407.12</v>
      </c>
    </row>
    <row r="49" spans="1:17" ht="27" customHeight="1" thickBot="1">
      <c r="A49" s="128">
        <v>21</v>
      </c>
      <c r="B49" s="174" t="s">
        <v>45</v>
      </c>
      <c r="C49" s="137" t="s">
        <v>9</v>
      </c>
      <c r="D49" s="46" t="s">
        <v>140</v>
      </c>
      <c r="E49" s="47" t="s">
        <v>117</v>
      </c>
      <c r="F49" s="246">
        <v>54000</v>
      </c>
      <c r="G49" s="247">
        <v>17300</v>
      </c>
      <c r="H49" s="240">
        <v>16689.93</v>
      </c>
      <c r="I49" s="205">
        <f t="shared" si="3"/>
        <v>610.0699999999997</v>
      </c>
      <c r="Q49" s="31">
        <f t="shared" si="0"/>
        <v>37310.07</v>
      </c>
    </row>
    <row r="50" spans="1:17" ht="39" customHeight="1" thickBot="1">
      <c r="A50" s="128">
        <v>22</v>
      </c>
      <c r="B50" s="175" t="s">
        <v>47</v>
      </c>
      <c r="C50" s="147" t="s">
        <v>11</v>
      </c>
      <c r="D50" s="48" t="s">
        <v>33</v>
      </c>
      <c r="E50" s="109" t="s">
        <v>118</v>
      </c>
      <c r="F50" s="243">
        <v>1836000</v>
      </c>
      <c r="G50" s="243">
        <v>1183000</v>
      </c>
      <c r="H50" s="264">
        <v>1182385.62</v>
      </c>
      <c r="I50" s="245">
        <f t="shared" si="3"/>
        <v>614.3799999998882</v>
      </c>
      <c r="Q50" s="31">
        <f t="shared" si="0"/>
        <v>653614.3799999999</v>
      </c>
    </row>
    <row r="51" spans="1:17" ht="39" customHeight="1" thickBot="1">
      <c r="A51" s="128">
        <v>23</v>
      </c>
      <c r="B51" s="176" t="s">
        <v>78</v>
      </c>
      <c r="C51" s="137" t="s">
        <v>11</v>
      </c>
      <c r="D51" s="328" t="s">
        <v>79</v>
      </c>
      <c r="E51" s="47" t="s">
        <v>99</v>
      </c>
      <c r="F51" s="240">
        <v>1100000</v>
      </c>
      <c r="G51" s="240">
        <v>789700</v>
      </c>
      <c r="H51" s="241">
        <v>787380.42</v>
      </c>
      <c r="I51" s="205">
        <f t="shared" si="3"/>
        <v>2319.579999999958</v>
      </c>
      <c r="Q51" s="31">
        <f t="shared" si="0"/>
        <v>312619.57999999996</v>
      </c>
    </row>
    <row r="52" spans="1:17" ht="42" customHeight="1" thickBot="1">
      <c r="A52" s="128">
        <v>24</v>
      </c>
      <c r="B52" s="177" t="s">
        <v>74</v>
      </c>
      <c r="C52" s="147" t="s">
        <v>11</v>
      </c>
      <c r="D52" s="329" t="s">
        <v>35</v>
      </c>
      <c r="E52" s="109" t="s">
        <v>119</v>
      </c>
      <c r="F52" s="243">
        <v>1062000</v>
      </c>
      <c r="G52" s="243">
        <v>703700</v>
      </c>
      <c r="H52" s="260">
        <v>703524.59</v>
      </c>
      <c r="I52" s="245">
        <f t="shared" si="3"/>
        <v>175.4100000000326</v>
      </c>
      <c r="Q52" s="31">
        <f t="shared" si="0"/>
        <v>358475.41000000003</v>
      </c>
    </row>
    <row r="53" spans="1:17" ht="27" customHeight="1" thickBot="1">
      <c r="A53" s="356">
        <v>25</v>
      </c>
      <c r="B53" s="178" t="s">
        <v>14</v>
      </c>
      <c r="C53" s="148" t="s">
        <v>11</v>
      </c>
      <c r="D53" s="46" t="s">
        <v>35</v>
      </c>
      <c r="E53" s="59" t="s">
        <v>120</v>
      </c>
      <c r="F53" s="67">
        <f>F54+F55</f>
        <v>3185000</v>
      </c>
      <c r="G53" s="67">
        <f>G54+G55</f>
        <v>2006900</v>
      </c>
      <c r="H53" s="67">
        <f>H54+H55</f>
        <v>2006406.37</v>
      </c>
      <c r="I53" s="65">
        <f t="shared" si="3"/>
        <v>493.62999999988824</v>
      </c>
      <c r="J53" s="17"/>
      <c r="Q53" s="31">
        <f t="shared" si="0"/>
        <v>1178593.63</v>
      </c>
    </row>
    <row r="54" spans="1:17" ht="18" customHeight="1">
      <c r="A54" s="356"/>
      <c r="B54" s="179" t="s">
        <v>19</v>
      </c>
      <c r="C54" s="204"/>
      <c r="D54" s="39"/>
      <c r="E54" s="149" t="s">
        <v>22</v>
      </c>
      <c r="F54" s="261">
        <v>1475000</v>
      </c>
      <c r="G54" s="261">
        <v>1130142</v>
      </c>
      <c r="H54" s="63">
        <v>1129874.04</v>
      </c>
      <c r="I54" s="255">
        <f t="shared" si="3"/>
        <v>267.95999999996275</v>
      </c>
      <c r="Q54" s="31">
        <f t="shared" si="0"/>
        <v>345125.95999999996</v>
      </c>
    </row>
    <row r="55" spans="1:17" ht="18" customHeight="1" thickBot="1">
      <c r="A55" s="356"/>
      <c r="B55" s="180" t="s">
        <v>20</v>
      </c>
      <c r="D55" s="106"/>
      <c r="E55" s="136" t="s">
        <v>21</v>
      </c>
      <c r="F55" s="262">
        <v>1710000</v>
      </c>
      <c r="G55" s="262">
        <v>876758</v>
      </c>
      <c r="H55" s="251">
        <v>876532.33</v>
      </c>
      <c r="I55" s="238">
        <f t="shared" si="3"/>
        <v>225.6700000000419</v>
      </c>
      <c r="Q55" s="31">
        <f t="shared" si="0"/>
        <v>833467.67</v>
      </c>
    </row>
    <row r="56" spans="1:17" ht="18" customHeight="1" thickBot="1">
      <c r="A56" s="365">
        <v>26</v>
      </c>
      <c r="B56" s="363" t="s">
        <v>165</v>
      </c>
      <c r="C56" s="380"/>
      <c r="D56" s="225"/>
      <c r="E56" s="227"/>
      <c r="F56" s="67">
        <f>F57+F58+F59</f>
        <v>8191200</v>
      </c>
      <c r="G56" s="67">
        <f>G57+G58+G59</f>
        <v>6089040.28</v>
      </c>
      <c r="H56" s="67">
        <f>H57+H58+H59</f>
        <v>5754655.28</v>
      </c>
      <c r="I56" s="229">
        <f t="shared" si="3"/>
        <v>334385</v>
      </c>
      <c r="Q56" s="31">
        <f t="shared" si="0"/>
        <v>2436544.7199999997</v>
      </c>
    </row>
    <row r="57" spans="1:17" ht="15.75" customHeight="1">
      <c r="A57" s="366"/>
      <c r="B57" s="369"/>
      <c r="C57" s="381"/>
      <c r="D57" s="228" t="s">
        <v>167</v>
      </c>
      <c r="E57" s="371" t="s">
        <v>168</v>
      </c>
      <c r="F57" s="230">
        <v>6456800</v>
      </c>
      <c r="G57" s="230">
        <v>5288118.48</v>
      </c>
      <c r="H57" s="231">
        <v>4953733.48</v>
      </c>
      <c r="I57" s="232">
        <f t="shared" si="3"/>
        <v>334385</v>
      </c>
      <c r="Q57" s="31">
        <f t="shared" si="0"/>
        <v>1503066.5199999996</v>
      </c>
    </row>
    <row r="58" spans="1:17" ht="15.75" customHeight="1">
      <c r="A58" s="366"/>
      <c r="B58" s="369"/>
      <c r="C58" s="381"/>
      <c r="D58" s="228" t="s">
        <v>166</v>
      </c>
      <c r="E58" s="372"/>
      <c r="F58" s="233">
        <v>1660900</v>
      </c>
      <c r="G58" s="233">
        <v>800921.8</v>
      </c>
      <c r="H58" s="18">
        <v>800921.8</v>
      </c>
      <c r="I58" s="234">
        <f t="shared" si="3"/>
        <v>0</v>
      </c>
      <c r="Q58" s="31">
        <f t="shared" si="0"/>
        <v>859978.2</v>
      </c>
    </row>
    <row r="59" spans="1:17" ht="15.75" customHeight="1" thickBot="1">
      <c r="A59" s="367"/>
      <c r="B59" s="370"/>
      <c r="C59" s="382"/>
      <c r="D59" s="226" t="s">
        <v>162</v>
      </c>
      <c r="E59" s="373"/>
      <c r="F59" s="235">
        <v>73500</v>
      </c>
      <c r="G59" s="235"/>
      <c r="H59" s="236"/>
      <c r="I59" s="237">
        <f t="shared" si="3"/>
        <v>0</v>
      </c>
      <c r="Q59" s="31">
        <f t="shared" si="0"/>
        <v>73500</v>
      </c>
    </row>
    <row r="60" spans="1:21" ht="27.75" customHeight="1" thickBot="1">
      <c r="A60" s="365">
        <v>27</v>
      </c>
      <c r="B60" s="364" t="s">
        <v>177</v>
      </c>
      <c r="C60" s="150"/>
      <c r="D60" s="46" t="s">
        <v>146</v>
      </c>
      <c r="E60" s="47" t="s">
        <v>110</v>
      </c>
      <c r="F60" s="64">
        <f>F61+F63+F62+F64</f>
        <v>2237700</v>
      </c>
      <c r="G60" s="64">
        <f>G61+G63+G62+G64</f>
        <v>1395300</v>
      </c>
      <c r="H60" s="64">
        <f>H61+H63+H62+H64</f>
        <v>1395076.6099999999</v>
      </c>
      <c r="I60" s="205">
        <f t="shared" si="3"/>
        <v>223.39000000013039</v>
      </c>
      <c r="Q60" s="31">
        <f t="shared" si="0"/>
        <v>842623.3900000001</v>
      </c>
      <c r="R60" s="388">
        <f>Q60/3</f>
        <v>280874.4633333334</v>
      </c>
      <c r="S60" s="31">
        <f>Q60-R60</f>
        <v>561748.9266666668</v>
      </c>
      <c r="U60" s="7">
        <f>U61+U62+U63+U64</f>
        <v>495</v>
      </c>
    </row>
    <row r="61" spans="1:21" ht="13.5" customHeight="1">
      <c r="A61" s="366"/>
      <c r="B61" s="353"/>
      <c r="C61" s="151" t="s">
        <v>30</v>
      </c>
      <c r="D61" s="39"/>
      <c r="E61" s="40"/>
      <c r="F61" s="63">
        <v>500000</v>
      </c>
      <c r="G61" s="63">
        <v>267500</v>
      </c>
      <c r="H61" s="263">
        <v>267500</v>
      </c>
      <c r="I61" s="255">
        <f t="shared" si="3"/>
        <v>0</v>
      </c>
      <c r="Q61" s="31">
        <f t="shared" si="0"/>
        <v>232500</v>
      </c>
      <c r="R61" s="7">
        <f>Q61/3</f>
        <v>77500</v>
      </c>
      <c r="S61" s="31">
        <f>Q61-R61</f>
        <v>155000</v>
      </c>
      <c r="U61" s="7">
        <v>217</v>
      </c>
    </row>
    <row r="62" spans="1:21" ht="13.5" customHeight="1">
      <c r="A62" s="366"/>
      <c r="B62" s="353"/>
      <c r="C62" s="151" t="s">
        <v>11</v>
      </c>
      <c r="D62" s="39"/>
      <c r="E62" s="40"/>
      <c r="F62" s="63">
        <v>1347700</v>
      </c>
      <c r="G62" s="63">
        <v>924000</v>
      </c>
      <c r="H62" s="263">
        <v>923776.61</v>
      </c>
      <c r="I62" s="255">
        <f t="shared" si="3"/>
        <v>223.39000000001397</v>
      </c>
      <c r="Q62" s="31">
        <f t="shared" si="0"/>
        <v>423923.39</v>
      </c>
      <c r="R62" s="388">
        <f>Q62/3</f>
        <v>141307.79666666666</v>
      </c>
      <c r="S62" s="31">
        <f>Q62-R62</f>
        <v>282615.5933333334</v>
      </c>
      <c r="U62" s="7">
        <v>105.7</v>
      </c>
    </row>
    <row r="63" spans="1:21" ht="13.5" customHeight="1">
      <c r="A63" s="366"/>
      <c r="B63" s="353"/>
      <c r="C63" s="152" t="s">
        <v>152</v>
      </c>
      <c r="D63" s="25"/>
      <c r="E63" s="11"/>
      <c r="F63" s="18">
        <v>24000</v>
      </c>
      <c r="G63" s="18">
        <v>10800</v>
      </c>
      <c r="H63" s="264">
        <v>10800</v>
      </c>
      <c r="I63" s="234">
        <f t="shared" si="3"/>
        <v>0</v>
      </c>
      <c r="Q63" s="31">
        <f t="shared" si="0"/>
        <v>13200</v>
      </c>
      <c r="R63" s="7">
        <f>Q63/3</f>
        <v>4400</v>
      </c>
      <c r="S63" s="31">
        <f>Q63-R63</f>
        <v>8800</v>
      </c>
      <c r="U63" s="7">
        <v>10.3</v>
      </c>
    </row>
    <row r="64" spans="1:21" ht="13.5" customHeight="1" thickBot="1">
      <c r="A64" s="368"/>
      <c r="B64" s="353"/>
      <c r="C64" s="153" t="s">
        <v>10</v>
      </c>
      <c r="D64" s="26"/>
      <c r="E64" s="43"/>
      <c r="F64" s="258">
        <v>366000</v>
      </c>
      <c r="G64" s="258">
        <v>193000</v>
      </c>
      <c r="H64" s="259">
        <v>193000</v>
      </c>
      <c r="I64" s="239">
        <f t="shared" si="3"/>
        <v>0</v>
      </c>
      <c r="Q64" s="31">
        <f t="shared" si="0"/>
        <v>173000</v>
      </c>
      <c r="R64" s="388">
        <f>Q64/3</f>
        <v>57666.666666666664</v>
      </c>
      <c r="S64" s="31">
        <f>Q64-R64</f>
        <v>115333.33333333334</v>
      </c>
      <c r="U64" s="7">
        <v>162</v>
      </c>
    </row>
    <row r="65" spans="1:17" ht="25.5" customHeight="1" thickBot="1">
      <c r="A65" s="130">
        <v>28</v>
      </c>
      <c r="B65" s="176" t="s">
        <v>72</v>
      </c>
      <c r="C65" s="137" t="s">
        <v>23</v>
      </c>
      <c r="D65" s="328" t="s">
        <v>73</v>
      </c>
      <c r="E65" s="47" t="s">
        <v>71</v>
      </c>
      <c r="F65" s="240">
        <v>1948000</v>
      </c>
      <c r="G65" s="240">
        <v>1461200</v>
      </c>
      <c r="H65" s="240">
        <v>1461200</v>
      </c>
      <c r="I65" s="239">
        <f t="shared" si="3"/>
        <v>0</v>
      </c>
      <c r="Q65" s="31">
        <f t="shared" si="0"/>
        <v>486800</v>
      </c>
    </row>
    <row r="66" spans="1:17" ht="29.25" customHeight="1" thickBot="1">
      <c r="A66" s="131">
        <v>29</v>
      </c>
      <c r="B66" s="181" t="s">
        <v>13</v>
      </c>
      <c r="C66" s="137" t="s">
        <v>11</v>
      </c>
      <c r="D66" s="46" t="s">
        <v>70</v>
      </c>
      <c r="E66" s="75" t="s">
        <v>137</v>
      </c>
      <c r="F66" s="240">
        <v>67862000</v>
      </c>
      <c r="G66" s="240">
        <v>46562100</v>
      </c>
      <c r="H66" s="264">
        <v>46561990.14</v>
      </c>
      <c r="I66" s="205">
        <f t="shared" si="3"/>
        <v>109.85999999940395</v>
      </c>
      <c r="Q66" s="31">
        <f t="shared" si="0"/>
        <v>21300009.86</v>
      </c>
    </row>
    <row r="67" spans="1:17" ht="51.75" customHeight="1" thickBot="1">
      <c r="A67" s="128">
        <v>30</v>
      </c>
      <c r="B67" s="176" t="s">
        <v>151</v>
      </c>
      <c r="C67" s="137" t="s">
        <v>9</v>
      </c>
      <c r="D67" s="46" t="s">
        <v>69</v>
      </c>
      <c r="E67" s="47" t="s">
        <v>121</v>
      </c>
      <c r="F67" s="240">
        <v>400000</v>
      </c>
      <c r="G67" s="240">
        <v>210000</v>
      </c>
      <c r="H67" s="241">
        <v>210000</v>
      </c>
      <c r="I67" s="205">
        <f t="shared" si="3"/>
        <v>0</v>
      </c>
      <c r="Q67" s="31">
        <f t="shared" si="0"/>
        <v>190000</v>
      </c>
    </row>
    <row r="68" spans="1:17" ht="29.25" customHeight="1" thickBot="1">
      <c r="A68" s="356">
        <v>31</v>
      </c>
      <c r="B68" s="363" t="s">
        <v>87</v>
      </c>
      <c r="C68" s="66"/>
      <c r="D68" s="46" t="s">
        <v>141</v>
      </c>
      <c r="E68" s="47" t="s">
        <v>126</v>
      </c>
      <c r="F68" s="64">
        <f>F69+F70</f>
        <v>8500</v>
      </c>
      <c r="G68" s="64">
        <f>G69+G70</f>
        <v>5000</v>
      </c>
      <c r="H68" s="64">
        <f>H69+H70</f>
        <v>4888.5</v>
      </c>
      <c r="I68" s="65">
        <f t="shared" si="3"/>
        <v>111.5</v>
      </c>
      <c r="Q68" s="31">
        <f t="shared" si="0"/>
        <v>3611.5</v>
      </c>
    </row>
    <row r="69" spans="1:17" ht="15" customHeight="1">
      <c r="A69" s="356"/>
      <c r="B69" s="369"/>
      <c r="C69" s="161" t="s">
        <v>17</v>
      </c>
      <c r="D69" s="98"/>
      <c r="E69" s="40"/>
      <c r="F69" s="63">
        <v>4400</v>
      </c>
      <c r="G69" s="63">
        <v>1900</v>
      </c>
      <c r="H69" s="63">
        <v>1788.5</v>
      </c>
      <c r="I69" s="255">
        <f t="shared" si="3"/>
        <v>111.5</v>
      </c>
      <c r="Q69" s="31">
        <f t="shared" si="0"/>
        <v>2611.5</v>
      </c>
    </row>
    <row r="70" spans="1:17" ht="15" customHeight="1" thickBot="1">
      <c r="A70" s="356"/>
      <c r="B70" s="370"/>
      <c r="C70" s="154" t="s">
        <v>67</v>
      </c>
      <c r="D70" s="89"/>
      <c r="E70" s="90"/>
      <c r="F70" s="251">
        <v>4100</v>
      </c>
      <c r="G70" s="251">
        <v>3100</v>
      </c>
      <c r="H70" s="251">
        <v>3100</v>
      </c>
      <c r="I70" s="238">
        <f t="shared" si="3"/>
        <v>0</v>
      </c>
      <c r="Q70" s="31">
        <f aca="true" t="shared" si="4" ref="Q70:Q108">F70-H70</f>
        <v>1000</v>
      </c>
    </row>
    <row r="71" spans="1:17" ht="53.25" customHeight="1" thickBot="1">
      <c r="A71" s="128">
        <v>32</v>
      </c>
      <c r="B71" s="181" t="s">
        <v>18</v>
      </c>
      <c r="C71" s="137" t="s">
        <v>9</v>
      </c>
      <c r="D71" s="46" t="s">
        <v>142</v>
      </c>
      <c r="E71" s="47" t="s">
        <v>127</v>
      </c>
      <c r="F71" s="240">
        <v>70000</v>
      </c>
      <c r="G71" s="240">
        <v>61000</v>
      </c>
      <c r="H71" s="240">
        <v>56318.6</v>
      </c>
      <c r="I71" s="205">
        <f t="shared" si="3"/>
        <v>4681.4000000000015</v>
      </c>
      <c r="Q71" s="31">
        <f t="shared" si="4"/>
        <v>13681.400000000001</v>
      </c>
    </row>
    <row r="72" spans="1:17" ht="29.25" customHeight="1" thickBot="1">
      <c r="A72" s="128">
        <v>33</v>
      </c>
      <c r="B72" s="181" t="s">
        <v>16</v>
      </c>
      <c r="C72" s="137" t="s">
        <v>9</v>
      </c>
      <c r="D72" s="46" t="s">
        <v>143</v>
      </c>
      <c r="E72" s="75" t="s">
        <v>124</v>
      </c>
      <c r="F72" s="240">
        <v>1584000</v>
      </c>
      <c r="G72" s="240">
        <v>955000</v>
      </c>
      <c r="H72" s="241">
        <v>955000</v>
      </c>
      <c r="I72" s="205">
        <f t="shared" si="3"/>
        <v>0</v>
      </c>
      <c r="Q72" s="31">
        <f t="shared" si="4"/>
        <v>629000</v>
      </c>
    </row>
    <row r="73" spans="1:17" ht="27.75" customHeight="1" thickBot="1">
      <c r="A73" s="128">
        <v>34</v>
      </c>
      <c r="B73" s="176" t="s">
        <v>75</v>
      </c>
      <c r="C73" s="137" t="s">
        <v>11</v>
      </c>
      <c r="D73" s="46" t="s">
        <v>145</v>
      </c>
      <c r="E73" s="47" t="s">
        <v>125</v>
      </c>
      <c r="F73" s="240">
        <v>316000</v>
      </c>
      <c r="G73" s="240">
        <v>209900</v>
      </c>
      <c r="H73" s="264">
        <v>209899.77</v>
      </c>
      <c r="I73" s="205">
        <f t="shared" si="3"/>
        <v>0.23000000001047738</v>
      </c>
      <c r="Q73" s="31">
        <f t="shared" si="4"/>
        <v>106100.23000000001</v>
      </c>
    </row>
    <row r="74" spans="1:17" ht="27.75" customHeight="1" thickBot="1">
      <c r="A74" s="128">
        <v>35</v>
      </c>
      <c r="B74" s="174" t="s">
        <v>46</v>
      </c>
      <c r="C74" s="137" t="s">
        <v>9</v>
      </c>
      <c r="D74" s="46" t="s">
        <v>191</v>
      </c>
      <c r="E74" s="47" t="s">
        <v>128</v>
      </c>
      <c r="F74" s="240">
        <v>3000</v>
      </c>
      <c r="G74" s="240">
        <v>2000</v>
      </c>
      <c r="H74" s="240">
        <v>2000</v>
      </c>
      <c r="I74" s="205">
        <f t="shared" si="3"/>
        <v>0</v>
      </c>
      <c r="Q74" s="31">
        <f t="shared" si="4"/>
        <v>1000</v>
      </c>
    </row>
    <row r="75" spans="1:17" ht="30" customHeight="1" thickBot="1">
      <c r="A75" s="128">
        <v>36</v>
      </c>
      <c r="B75" s="182" t="s">
        <v>50</v>
      </c>
      <c r="C75" s="137" t="s">
        <v>17</v>
      </c>
      <c r="D75" s="46" t="s">
        <v>191</v>
      </c>
      <c r="E75" s="47" t="s">
        <v>88</v>
      </c>
      <c r="F75" s="240">
        <v>254000</v>
      </c>
      <c r="G75" s="240"/>
      <c r="H75" s="240"/>
      <c r="I75" s="205"/>
      <c r="Q75" s="31">
        <f t="shared" si="4"/>
        <v>254000</v>
      </c>
    </row>
    <row r="76" spans="1:17" ht="40.5" customHeight="1" thickBot="1">
      <c r="A76" s="128">
        <v>37</v>
      </c>
      <c r="B76" s="349" t="s">
        <v>242</v>
      </c>
      <c r="C76" s="137" t="s">
        <v>11</v>
      </c>
      <c r="D76" s="46" t="s">
        <v>70</v>
      </c>
      <c r="E76" s="47" t="s">
        <v>138</v>
      </c>
      <c r="F76" s="240">
        <v>1408000</v>
      </c>
      <c r="G76" s="240">
        <v>745500</v>
      </c>
      <c r="H76" s="265">
        <v>742885.17</v>
      </c>
      <c r="I76" s="205">
        <f>G76-H76</f>
        <v>2614.829999999958</v>
      </c>
      <c r="Q76" s="31">
        <f t="shared" si="4"/>
        <v>665114.83</v>
      </c>
    </row>
    <row r="77" spans="1:17" ht="30" customHeight="1" thickBot="1">
      <c r="A77" s="356">
        <v>38</v>
      </c>
      <c r="B77" s="181" t="s">
        <v>40</v>
      </c>
      <c r="C77" s="155" t="s">
        <v>24</v>
      </c>
      <c r="D77" s="46" t="s">
        <v>146</v>
      </c>
      <c r="E77" s="47" t="s">
        <v>123</v>
      </c>
      <c r="F77" s="14">
        <f>F78+F79+F80+F81+F82+F83</f>
        <v>27820000</v>
      </c>
      <c r="G77" s="14">
        <f>G78+G79+G80+G81+G82+G83</f>
        <v>20284400</v>
      </c>
      <c r="H77" s="14">
        <f>H78+H79+H80+H81+H82+H83</f>
        <v>20280173.83</v>
      </c>
      <c r="I77" s="32">
        <f>I78+I79+I80+I81+I82+I83</f>
        <v>4226.1699999999255</v>
      </c>
      <c r="Q77" s="31">
        <f t="shared" si="4"/>
        <v>7539826.170000002</v>
      </c>
    </row>
    <row r="78" spans="1:17" ht="16.5" customHeight="1">
      <c r="A78" s="356"/>
      <c r="B78" s="179" t="s">
        <v>25</v>
      </c>
      <c r="C78" s="156">
        <v>902</v>
      </c>
      <c r="D78" s="62"/>
      <c r="E78" s="94"/>
      <c r="F78" s="266">
        <v>2700000</v>
      </c>
      <c r="G78" s="266">
        <v>2025000</v>
      </c>
      <c r="H78" s="267">
        <v>2025000</v>
      </c>
      <c r="I78" s="255">
        <f aca="true" t="shared" si="5" ref="I78:I101">G78-H78</f>
        <v>0</v>
      </c>
      <c r="Q78" s="31">
        <f t="shared" si="4"/>
        <v>675000</v>
      </c>
    </row>
    <row r="79" spans="1:17" ht="15" customHeight="1">
      <c r="A79" s="356"/>
      <c r="B79" s="183" t="s">
        <v>11</v>
      </c>
      <c r="C79" s="157">
        <v>903</v>
      </c>
      <c r="D79" s="69"/>
      <c r="E79" s="11"/>
      <c r="F79" s="84">
        <v>14440000</v>
      </c>
      <c r="G79" s="84">
        <v>10411400</v>
      </c>
      <c r="H79" s="274">
        <v>10407209.32</v>
      </c>
      <c r="I79" s="234">
        <f t="shared" si="5"/>
        <v>4190.679999999702</v>
      </c>
      <c r="Q79" s="31">
        <f t="shared" si="4"/>
        <v>4032790.6799999997</v>
      </c>
    </row>
    <row r="80" spans="1:17" ht="15" customHeight="1">
      <c r="A80" s="356"/>
      <c r="B80" s="183" t="s">
        <v>26</v>
      </c>
      <c r="C80" s="157">
        <v>912</v>
      </c>
      <c r="D80" s="25"/>
      <c r="E80" s="60"/>
      <c r="F80" s="84">
        <v>1360000</v>
      </c>
      <c r="G80" s="84">
        <v>810000</v>
      </c>
      <c r="H80" s="268">
        <v>810000</v>
      </c>
      <c r="I80" s="234">
        <f t="shared" si="5"/>
        <v>0</v>
      </c>
      <c r="Q80" s="31">
        <f t="shared" si="4"/>
        <v>550000</v>
      </c>
    </row>
    <row r="81" spans="1:17" ht="14.25" customHeight="1">
      <c r="A81" s="356"/>
      <c r="B81" s="183" t="s">
        <v>27</v>
      </c>
      <c r="C81" s="157">
        <v>935</v>
      </c>
      <c r="D81" s="30"/>
      <c r="E81" s="60"/>
      <c r="F81" s="84">
        <v>600000</v>
      </c>
      <c r="G81" s="84">
        <v>440000</v>
      </c>
      <c r="H81" s="268">
        <v>440000</v>
      </c>
      <c r="I81" s="234">
        <f t="shared" si="5"/>
        <v>0</v>
      </c>
      <c r="Q81" s="31">
        <f t="shared" si="4"/>
        <v>160000</v>
      </c>
    </row>
    <row r="82" spans="1:17" ht="16.5" customHeight="1">
      <c r="A82" s="356"/>
      <c r="B82" s="183" t="s">
        <v>28</v>
      </c>
      <c r="C82" s="157">
        <v>936</v>
      </c>
      <c r="D82" s="25"/>
      <c r="E82" s="11"/>
      <c r="F82" s="84">
        <v>7220000</v>
      </c>
      <c r="G82" s="84">
        <v>5473000</v>
      </c>
      <c r="H82" s="256">
        <v>5472964.51</v>
      </c>
      <c r="I82" s="234">
        <f t="shared" si="5"/>
        <v>35.49000000022352</v>
      </c>
      <c r="Q82" s="31">
        <f t="shared" si="4"/>
        <v>1747035.4900000002</v>
      </c>
    </row>
    <row r="83" spans="1:17" ht="15" customHeight="1" thickBot="1">
      <c r="A83" s="356"/>
      <c r="B83" s="184" t="s">
        <v>29</v>
      </c>
      <c r="C83" s="158">
        <v>992</v>
      </c>
      <c r="D83" s="92"/>
      <c r="E83" s="93"/>
      <c r="F83" s="208">
        <v>1500000</v>
      </c>
      <c r="G83" s="208">
        <v>1125000</v>
      </c>
      <c r="H83" s="208">
        <v>1125000</v>
      </c>
      <c r="I83" s="239">
        <f t="shared" si="5"/>
        <v>0</v>
      </c>
      <c r="Q83" s="31">
        <f t="shared" si="4"/>
        <v>375000</v>
      </c>
    </row>
    <row r="84" spans="1:17" ht="30.75" customHeight="1" thickBot="1">
      <c r="A84" s="129">
        <v>39</v>
      </c>
      <c r="B84" s="341" t="s">
        <v>66</v>
      </c>
      <c r="C84" s="342" t="s">
        <v>17</v>
      </c>
      <c r="D84" s="343" t="s">
        <v>215</v>
      </c>
      <c r="E84" s="319" t="s">
        <v>112</v>
      </c>
      <c r="F84" s="344">
        <v>298740</v>
      </c>
      <c r="G84" s="344"/>
      <c r="H84" s="344"/>
      <c r="I84" s="232">
        <f t="shared" si="5"/>
        <v>0</v>
      </c>
      <c r="Q84" s="31">
        <f t="shared" si="4"/>
        <v>298740</v>
      </c>
    </row>
    <row r="85" spans="1:17" ht="54.75" customHeight="1">
      <c r="A85" s="346"/>
      <c r="B85" s="348" t="s">
        <v>241</v>
      </c>
      <c r="C85" s="347" t="s">
        <v>221</v>
      </c>
      <c r="D85" s="25" t="s">
        <v>239</v>
      </c>
      <c r="E85" s="319" t="s">
        <v>240</v>
      </c>
      <c r="F85" s="84">
        <v>1004063</v>
      </c>
      <c r="G85" s="84"/>
      <c r="H85" s="84"/>
      <c r="I85" s="18">
        <f>G85-H85</f>
        <v>0</v>
      </c>
      <c r="Q85" s="31">
        <f t="shared" si="4"/>
        <v>1004063</v>
      </c>
    </row>
    <row r="86" spans="1:17" ht="25.5" customHeight="1" thickBot="1">
      <c r="A86" s="131"/>
      <c r="B86" s="345" t="s">
        <v>210</v>
      </c>
      <c r="C86" s="212" t="s">
        <v>17</v>
      </c>
      <c r="D86" s="213" t="s">
        <v>146</v>
      </c>
      <c r="E86" s="326" t="s">
        <v>228</v>
      </c>
      <c r="F86" s="215">
        <v>34500</v>
      </c>
      <c r="G86" s="215"/>
      <c r="H86" s="215"/>
      <c r="I86" s="237">
        <f t="shared" si="5"/>
        <v>0</v>
      </c>
      <c r="Q86" s="31">
        <f t="shared" si="4"/>
        <v>34500</v>
      </c>
    </row>
    <row r="87" spans="1:17" ht="41.25" customHeight="1" thickBot="1">
      <c r="A87" s="128">
        <v>40</v>
      </c>
      <c r="B87" s="186" t="s">
        <v>94</v>
      </c>
      <c r="C87" s="159" t="s">
        <v>17</v>
      </c>
      <c r="D87" s="46" t="s">
        <v>197</v>
      </c>
      <c r="E87" s="47" t="s">
        <v>95</v>
      </c>
      <c r="F87" s="240">
        <v>2500000</v>
      </c>
      <c r="G87" s="240"/>
      <c r="H87" s="240"/>
      <c r="I87" s="205">
        <f t="shared" si="5"/>
        <v>0</v>
      </c>
      <c r="Q87" s="31">
        <f t="shared" si="4"/>
        <v>2500000</v>
      </c>
    </row>
    <row r="88" spans="1:17" ht="24" customHeight="1" thickBot="1">
      <c r="A88" s="128">
        <v>41</v>
      </c>
      <c r="B88" s="186" t="s">
        <v>175</v>
      </c>
      <c r="C88" s="137" t="s">
        <v>9</v>
      </c>
      <c r="D88" s="46" t="s">
        <v>191</v>
      </c>
      <c r="E88" s="75" t="s">
        <v>89</v>
      </c>
      <c r="F88" s="240">
        <v>936080</v>
      </c>
      <c r="G88" s="240">
        <v>936080</v>
      </c>
      <c r="H88" s="240">
        <v>936080</v>
      </c>
      <c r="I88" s="205">
        <f t="shared" si="5"/>
        <v>0</v>
      </c>
      <c r="Q88" s="31">
        <f t="shared" si="4"/>
        <v>0</v>
      </c>
    </row>
    <row r="89" spans="1:17" ht="42.75" customHeight="1">
      <c r="A89" s="128">
        <v>42</v>
      </c>
      <c r="B89" s="339" t="s">
        <v>174</v>
      </c>
      <c r="C89" s="138" t="s">
        <v>9</v>
      </c>
      <c r="D89" s="39" t="s">
        <v>191</v>
      </c>
      <c r="E89" s="340" t="s">
        <v>90</v>
      </c>
      <c r="F89" s="63">
        <v>684000</v>
      </c>
      <c r="G89" s="63">
        <v>684000</v>
      </c>
      <c r="H89" s="63">
        <v>684000</v>
      </c>
      <c r="I89" s="255">
        <f t="shared" si="5"/>
        <v>0</v>
      </c>
      <c r="Q89" s="31">
        <f t="shared" si="4"/>
        <v>0</v>
      </c>
    </row>
    <row r="90" spans="1:17" ht="47.25" customHeight="1" thickBot="1">
      <c r="A90" s="131"/>
      <c r="B90" s="140" t="s">
        <v>237</v>
      </c>
      <c r="C90" s="142" t="s">
        <v>9</v>
      </c>
      <c r="D90" s="48" t="s">
        <v>146</v>
      </c>
      <c r="E90" s="135" t="s">
        <v>238</v>
      </c>
      <c r="F90" s="244">
        <v>313605</v>
      </c>
      <c r="G90" s="244">
        <v>0</v>
      </c>
      <c r="H90" s="244">
        <v>0</v>
      </c>
      <c r="I90" s="245">
        <f t="shared" si="5"/>
        <v>0</v>
      </c>
      <c r="Q90" s="31"/>
    </row>
    <row r="91" spans="1:17" ht="25.5" customHeight="1" thickBot="1">
      <c r="A91" s="128">
        <v>43</v>
      </c>
      <c r="B91" s="188" t="s">
        <v>43</v>
      </c>
      <c r="C91" s="294" t="s">
        <v>42</v>
      </c>
      <c r="D91" s="96" t="s">
        <v>146</v>
      </c>
      <c r="E91" s="45" t="s">
        <v>93</v>
      </c>
      <c r="F91" s="240">
        <v>14494000</v>
      </c>
      <c r="G91" s="240">
        <v>6538335</v>
      </c>
      <c r="H91" s="240">
        <v>6538335</v>
      </c>
      <c r="I91" s="205">
        <f t="shared" si="5"/>
        <v>0</v>
      </c>
      <c r="Q91" s="31">
        <f t="shared" si="4"/>
        <v>7955665</v>
      </c>
    </row>
    <row r="92" spans="1:17" ht="15" customHeight="1" thickBot="1">
      <c r="A92" s="365">
        <v>44</v>
      </c>
      <c r="B92" s="363" t="s">
        <v>169</v>
      </c>
      <c r="C92" s="374" t="s">
        <v>17</v>
      </c>
      <c r="D92" s="276"/>
      <c r="E92" s="45"/>
      <c r="F92" s="64">
        <f>F93+F94+F95+F96</f>
        <v>1828000</v>
      </c>
      <c r="G92" s="64">
        <f>G93+G94+G95+G96</f>
        <v>0</v>
      </c>
      <c r="H92" s="64">
        <f>H93+H94+H95+H96</f>
        <v>0</v>
      </c>
      <c r="I92" s="65">
        <f t="shared" si="5"/>
        <v>0</v>
      </c>
      <c r="Q92" s="31">
        <f t="shared" si="4"/>
        <v>1828000</v>
      </c>
    </row>
    <row r="93" spans="1:17" ht="15" customHeight="1">
      <c r="A93" s="366"/>
      <c r="B93" s="369"/>
      <c r="C93" s="375"/>
      <c r="D93" s="277" t="s">
        <v>167</v>
      </c>
      <c r="E93" s="377" t="s">
        <v>173</v>
      </c>
      <c r="F93" s="279">
        <v>141700</v>
      </c>
      <c r="G93" s="244"/>
      <c r="H93" s="244"/>
      <c r="I93" s="245">
        <f t="shared" si="5"/>
        <v>0</v>
      </c>
      <c r="Q93" s="31">
        <f t="shared" si="4"/>
        <v>141700</v>
      </c>
    </row>
    <row r="94" spans="1:17" ht="15" customHeight="1">
      <c r="A94" s="366"/>
      <c r="B94" s="369"/>
      <c r="C94" s="375"/>
      <c r="D94" s="278" t="s">
        <v>170</v>
      </c>
      <c r="E94" s="378"/>
      <c r="F94" s="280">
        <v>380000</v>
      </c>
      <c r="G94" s="18"/>
      <c r="H94" s="18"/>
      <c r="I94" s="234">
        <f t="shared" si="5"/>
        <v>0</v>
      </c>
      <c r="Q94" s="31">
        <f t="shared" si="4"/>
        <v>380000</v>
      </c>
    </row>
    <row r="95" spans="1:17" ht="15" customHeight="1">
      <c r="A95" s="366"/>
      <c r="B95" s="369"/>
      <c r="C95" s="375"/>
      <c r="D95" s="278" t="s">
        <v>171</v>
      </c>
      <c r="E95" s="378"/>
      <c r="F95" s="280">
        <v>323000</v>
      </c>
      <c r="G95" s="18"/>
      <c r="H95" s="18"/>
      <c r="I95" s="234">
        <f t="shared" si="5"/>
        <v>0</v>
      </c>
      <c r="Q95" s="31">
        <f t="shared" si="4"/>
        <v>323000</v>
      </c>
    </row>
    <row r="96" spans="1:17" ht="15" customHeight="1" thickBot="1">
      <c r="A96" s="367"/>
      <c r="B96" s="370"/>
      <c r="C96" s="376"/>
      <c r="D96" s="285" t="s">
        <v>172</v>
      </c>
      <c r="E96" s="379"/>
      <c r="F96" s="281">
        <v>983300</v>
      </c>
      <c r="G96" s="236"/>
      <c r="H96" s="236"/>
      <c r="I96" s="237">
        <f t="shared" si="5"/>
        <v>0</v>
      </c>
      <c r="Q96" s="31">
        <f t="shared" si="4"/>
        <v>983300</v>
      </c>
    </row>
    <row r="97" spans="1:17" ht="28.5" customHeight="1" thickBot="1">
      <c r="A97" s="129">
        <v>45</v>
      </c>
      <c r="B97" s="171" t="s">
        <v>148</v>
      </c>
      <c r="C97" s="334" t="s">
        <v>11</v>
      </c>
      <c r="D97" s="335" t="s">
        <v>146</v>
      </c>
      <c r="E97" s="336" t="s">
        <v>106</v>
      </c>
      <c r="F97" s="210">
        <v>1185000</v>
      </c>
      <c r="G97" s="244">
        <v>1074730</v>
      </c>
      <c r="H97" s="244">
        <v>1074730</v>
      </c>
      <c r="I97" s="245">
        <f t="shared" si="5"/>
        <v>0</v>
      </c>
      <c r="Q97" s="31">
        <f t="shared" si="4"/>
        <v>110270</v>
      </c>
    </row>
    <row r="98" spans="1:17" ht="28.5" customHeight="1" thickBot="1">
      <c r="A98" s="130"/>
      <c r="B98" s="189" t="s">
        <v>226</v>
      </c>
      <c r="C98" s="294" t="s">
        <v>42</v>
      </c>
      <c r="D98" s="96" t="s">
        <v>146</v>
      </c>
      <c r="E98" s="70" t="s">
        <v>227</v>
      </c>
      <c r="F98" s="246">
        <v>22500</v>
      </c>
      <c r="G98" s="240">
        <v>22500</v>
      </c>
      <c r="H98" s="240">
        <v>22500</v>
      </c>
      <c r="I98" s="205">
        <f t="shared" si="5"/>
        <v>0</v>
      </c>
      <c r="Q98" s="31">
        <f t="shared" si="4"/>
        <v>0</v>
      </c>
    </row>
    <row r="99" spans="1:17" ht="18.75" customHeight="1">
      <c r="A99" s="131">
        <v>46</v>
      </c>
      <c r="B99" s="190" t="s">
        <v>51</v>
      </c>
      <c r="C99" s="156" t="s">
        <v>32</v>
      </c>
      <c r="D99" s="39" t="s">
        <v>144</v>
      </c>
      <c r="E99" s="40"/>
      <c r="F99" s="266">
        <v>38752000</v>
      </c>
      <c r="G99" s="266">
        <v>29063997</v>
      </c>
      <c r="H99" s="266">
        <v>29063997</v>
      </c>
      <c r="I99" s="255">
        <f t="shared" si="5"/>
        <v>0</v>
      </c>
      <c r="Q99" s="31">
        <f t="shared" si="4"/>
        <v>9688003</v>
      </c>
    </row>
    <row r="100" spans="1:17" ht="18.75" customHeight="1">
      <c r="A100" s="128">
        <v>47</v>
      </c>
      <c r="B100" s="191" t="s">
        <v>53</v>
      </c>
      <c r="C100" s="157" t="s">
        <v>32</v>
      </c>
      <c r="D100" s="25" t="s">
        <v>212</v>
      </c>
      <c r="E100" s="11"/>
      <c r="F100" s="84">
        <v>1824000</v>
      </c>
      <c r="G100" s="84">
        <v>1824000</v>
      </c>
      <c r="H100" s="84">
        <v>1824000</v>
      </c>
      <c r="I100" s="234">
        <f t="shared" si="5"/>
        <v>0</v>
      </c>
      <c r="Q100" s="31">
        <f t="shared" si="4"/>
        <v>0</v>
      </c>
    </row>
    <row r="101" spans="1:17" ht="18.75" customHeight="1" thickBot="1">
      <c r="A101" s="129">
        <v>48</v>
      </c>
      <c r="B101" s="192" t="s">
        <v>52</v>
      </c>
      <c r="C101" s="158" t="s">
        <v>32</v>
      </c>
      <c r="D101" s="26"/>
      <c r="E101" s="43"/>
      <c r="F101" s="208"/>
      <c r="G101" s="208"/>
      <c r="H101" s="208"/>
      <c r="I101" s="239">
        <f t="shared" si="5"/>
        <v>0</v>
      </c>
      <c r="Q101" s="31">
        <f t="shared" si="4"/>
        <v>0</v>
      </c>
    </row>
    <row r="102" spans="1:17" ht="18.75" customHeight="1" thickBot="1">
      <c r="A102" s="8"/>
      <c r="B102" s="181" t="s">
        <v>2</v>
      </c>
      <c r="C102" s="124"/>
      <c r="D102" s="99"/>
      <c r="E102" s="13"/>
      <c r="F102" s="14">
        <f>F101+F100+F99+F97+F92+F91+F89+F88+F87+F84+F77+F76+F75+F74+F73+F72+F71+F68+F67+F66+F65+F60+F56+F53+F52+F51+F50+F49+F46+F42+F41+F40+F39+F38+F37+F36+F35+F32+F29+F25+F24+F23+F22+F21+F20+F19+F18+F5+F3+F86+F4+F98+F90+F85+F16+F17</f>
        <v>205817857</v>
      </c>
      <c r="G102" s="14">
        <f>G101+G100+G99+G97+G92+G91+G89+G88+G87+G84+G77+G76+G75+G74+G73+G72+G71+G68+G67+G66+G65+G60+G56+G53+G52+G51+G50+G49+G46+G42+G41+G40+G39+G38+G37+G36+G35+G32+G29+G25+G24+G23+G22+G21+G20+G19+G18+G5+G4+G3+G86+G98+G90+G85+G16+G17</f>
        <v>136667964.82</v>
      </c>
      <c r="H102" s="14">
        <f>H101+H100+H99+H97+H92+H91+H89+H88+H87+H84+H77+H76+H75+H74+H73+H72+H71+H68+H67+H66+H65+H60+H56+H53+H52+H51+H50+H49+H46+H42+H41+H40+H39+H38+H37+H36+H35+H32+H29+H25+H24+H23+H22+H21+H20+H19+H18+H5+H4+H3+H86+H98+H90+H85+H16+H17</f>
        <v>134749632.38000005</v>
      </c>
      <c r="I102" s="14">
        <f>I101+I100+I99+I97+I92+I91+I89+I88+I87+I84+I77+I76+I75+I74+I73+I72+I71+I68+I67+I66+I65+I60+I56+I53+I52+I51+I50+I49+I46+I42+I41+I40+I39+I38+I37+I36+I35+I32+I29+I25+I24+I23+I22+I21+I20+I19+I18+I5+I3+I86+I98+I90+I85+I16+I17</f>
        <v>1918332.4399999988</v>
      </c>
      <c r="Q102" s="31">
        <f t="shared" si="4"/>
        <v>71068224.61999995</v>
      </c>
    </row>
    <row r="103" spans="1:17" ht="14.25">
      <c r="A103" s="132"/>
      <c r="B103" s="193" t="s">
        <v>122</v>
      </c>
      <c r="C103" s="161"/>
      <c r="D103" s="98"/>
      <c r="E103" s="87"/>
      <c r="F103" s="91"/>
      <c r="G103" s="91"/>
      <c r="H103" s="91"/>
      <c r="I103" s="119"/>
      <c r="Q103" s="31">
        <f t="shared" si="4"/>
        <v>0</v>
      </c>
    </row>
    <row r="104" spans="1:17" ht="26.25" customHeight="1" thickBot="1">
      <c r="A104" s="127"/>
      <c r="B104" s="209" t="s">
        <v>65</v>
      </c>
      <c r="C104" s="157"/>
      <c r="D104" s="25"/>
      <c r="E104" s="76" t="s">
        <v>153</v>
      </c>
      <c r="F104" s="269">
        <f>'[1]на 01.01.13'!$I$5</f>
        <v>239099.5</v>
      </c>
      <c r="G104" s="84">
        <v>239099.5</v>
      </c>
      <c r="H104" s="84">
        <v>239099.5</v>
      </c>
      <c r="I104" s="120">
        <f aca="true" t="shared" si="6" ref="I104:I109">G104-H104</f>
        <v>0</v>
      </c>
      <c r="Q104" s="31">
        <f t="shared" si="4"/>
        <v>0</v>
      </c>
    </row>
    <row r="105" spans="1:17" ht="28.5" customHeight="1" thickBot="1">
      <c r="A105" s="127"/>
      <c r="B105" s="185" t="s">
        <v>66</v>
      </c>
      <c r="C105" s="157"/>
      <c r="D105" s="25"/>
      <c r="E105" s="76" t="s">
        <v>149</v>
      </c>
      <c r="F105" s="84">
        <f>'[1]на 01.01.13'!$I$76</f>
        <v>273549.5</v>
      </c>
      <c r="G105" s="84">
        <v>273549.5</v>
      </c>
      <c r="H105" s="84">
        <v>273549.5</v>
      </c>
      <c r="I105" s="120">
        <f t="shared" si="6"/>
        <v>0</v>
      </c>
      <c r="Q105" s="31">
        <f t="shared" si="4"/>
        <v>0</v>
      </c>
    </row>
    <row r="106" spans="1:17" ht="28.5" customHeight="1" thickBot="1">
      <c r="A106" s="133"/>
      <c r="B106" s="188" t="s">
        <v>43</v>
      </c>
      <c r="C106" s="158"/>
      <c r="D106" s="26"/>
      <c r="E106" s="207" t="s">
        <v>93</v>
      </c>
      <c r="F106" s="208">
        <v>1925885</v>
      </c>
      <c r="G106" s="208">
        <v>1925885</v>
      </c>
      <c r="H106" s="208">
        <v>1925885</v>
      </c>
      <c r="I106" s="120">
        <f t="shared" si="6"/>
        <v>0</v>
      </c>
      <c r="Q106" s="31">
        <f t="shared" si="4"/>
        <v>0</v>
      </c>
    </row>
    <row r="107" spans="1:17" ht="28.5" customHeight="1" thickBot="1">
      <c r="A107" s="133"/>
      <c r="B107" s="216" t="s">
        <v>154</v>
      </c>
      <c r="C107" s="158"/>
      <c r="D107" s="26"/>
      <c r="E107" s="207" t="s">
        <v>158</v>
      </c>
      <c r="F107" s="208">
        <v>499599</v>
      </c>
      <c r="G107" s="208">
        <v>499599</v>
      </c>
      <c r="H107" s="208">
        <v>499599</v>
      </c>
      <c r="I107" s="120">
        <f t="shared" si="6"/>
        <v>0</v>
      </c>
      <c r="Q107" s="31">
        <f t="shared" si="4"/>
        <v>0</v>
      </c>
    </row>
    <row r="108" spans="1:17" ht="39" customHeight="1" thickBot="1">
      <c r="A108" s="133"/>
      <c r="B108" s="178" t="s">
        <v>155</v>
      </c>
      <c r="C108" s="157"/>
      <c r="D108" s="25"/>
      <c r="E108" s="76" t="s">
        <v>114</v>
      </c>
      <c r="F108" s="84">
        <v>852000</v>
      </c>
      <c r="G108" s="84">
        <v>852000</v>
      </c>
      <c r="H108" s="84">
        <v>847740</v>
      </c>
      <c r="I108" s="120">
        <f t="shared" si="6"/>
        <v>4260</v>
      </c>
      <c r="Q108" s="31">
        <f t="shared" si="4"/>
        <v>4260</v>
      </c>
    </row>
    <row r="109" spans="1:17" ht="28.5" customHeight="1" thickBot="1">
      <c r="A109" s="211"/>
      <c r="B109" s="185" t="s">
        <v>156</v>
      </c>
      <c r="C109" s="212"/>
      <c r="D109" s="213"/>
      <c r="E109" s="214" t="s">
        <v>157</v>
      </c>
      <c r="F109" s="215">
        <v>165243</v>
      </c>
      <c r="G109" s="215">
        <v>165243</v>
      </c>
      <c r="H109" s="215">
        <v>165243</v>
      </c>
      <c r="I109" s="120">
        <f t="shared" si="6"/>
        <v>0</v>
      </c>
      <c r="Q109" s="7" t="s">
        <v>225</v>
      </c>
    </row>
    <row r="110" spans="1:18" ht="14.25" customHeight="1" thickBot="1">
      <c r="A110" s="8"/>
      <c r="B110" s="197" t="s">
        <v>15</v>
      </c>
      <c r="C110" s="124"/>
      <c r="D110" s="104"/>
      <c r="E110" s="13"/>
      <c r="F110" s="14">
        <f>F102+F105+F104+F106+F107+F108+F109</f>
        <v>209773233</v>
      </c>
      <c r="G110" s="14">
        <f>G102+G105+G104+G106+G107+G108+G109</f>
        <v>140623340.82</v>
      </c>
      <c r="H110" s="14">
        <f>H102+H105+H104+H106+H107+H108+H109</f>
        <v>138700748.38000005</v>
      </c>
      <c r="I110" s="14">
        <f>I102+I105+I104+I106+I107+I108+I109</f>
        <v>1922592.4399999988</v>
      </c>
      <c r="Q110" s="7" t="s">
        <v>223</v>
      </c>
      <c r="R110" s="31">
        <f>F36+F37+F38+F42+F46+F49+F50+F51+F52+F53+F65+F66+F67+F69+F71+F72+F73+F74+F76+F88+F89+F97+F108</f>
        <v>92545280</v>
      </c>
    </row>
    <row r="111" spans="1:18" ht="16.5" customHeight="1">
      <c r="A111" s="132"/>
      <c r="B111" s="198" t="s">
        <v>12</v>
      </c>
      <c r="C111" s="125"/>
      <c r="D111" s="103"/>
      <c r="E111" s="102"/>
      <c r="F111" s="266"/>
      <c r="G111" s="266"/>
      <c r="H111" s="266"/>
      <c r="I111" s="270">
        <v>10801661.82</v>
      </c>
      <c r="Q111" s="7" t="s">
        <v>224</v>
      </c>
      <c r="R111" s="31">
        <f>H36+H37+H38+H42+H46+H49+H50+H51+H52+H53+H65+H66+H67+H69+H71+H72+H73+H74+H76+H88+H89+H97+H108</f>
        <v>64472774.36000001</v>
      </c>
    </row>
    <row r="112" spans="1:9" ht="13.5" customHeight="1">
      <c r="A112" s="127"/>
      <c r="B112" s="199" t="s">
        <v>57</v>
      </c>
      <c r="C112" s="16"/>
      <c r="D112" s="85"/>
      <c r="E112" s="10"/>
      <c r="F112" s="84"/>
      <c r="G112" s="84"/>
      <c r="H112" s="84"/>
      <c r="I112" s="120">
        <f>I111-I115</f>
        <v>6205656.03</v>
      </c>
    </row>
    <row r="113" spans="1:9" ht="13.5" customHeight="1">
      <c r="A113" s="127"/>
      <c r="B113" s="199" t="s">
        <v>56</v>
      </c>
      <c r="C113" s="16"/>
      <c r="D113" s="85"/>
      <c r="E113" s="10"/>
      <c r="F113" s="84"/>
      <c r="G113" s="84"/>
      <c r="H113" s="84"/>
      <c r="I113" s="120">
        <f>I110-I116</f>
        <v>1256905.1999999993</v>
      </c>
    </row>
    <row r="114" spans="1:9" ht="13.5" customHeight="1">
      <c r="A114" s="127"/>
      <c r="B114" s="199" t="s">
        <v>54</v>
      </c>
      <c r="C114" s="16"/>
      <c r="D114" s="85"/>
      <c r="E114" s="10"/>
      <c r="F114" s="84"/>
      <c r="G114" s="84"/>
      <c r="H114" s="84"/>
      <c r="I114" s="120">
        <f>I18+I19+I20+I21+I22+I23+I24+I36+I37+I38+I39+I40+I51+I104</f>
        <v>2319.579999999958</v>
      </c>
    </row>
    <row r="115" spans="1:9" ht="14.25" customHeight="1">
      <c r="A115" s="127"/>
      <c r="B115" s="200" t="s">
        <v>55</v>
      </c>
      <c r="C115" s="163"/>
      <c r="D115" s="83"/>
      <c r="E115" s="2"/>
      <c r="F115" s="84"/>
      <c r="G115" s="84"/>
      <c r="H115" s="84"/>
      <c r="I115" s="120">
        <v>4596005.79</v>
      </c>
    </row>
    <row r="116" spans="1:9" ht="14.25">
      <c r="A116" s="127"/>
      <c r="B116" s="199" t="s">
        <v>56</v>
      </c>
      <c r="C116" s="164"/>
      <c r="D116" s="72"/>
      <c r="E116" s="60"/>
      <c r="F116" s="271"/>
      <c r="G116" s="271"/>
      <c r="H116" s="271"/>
      <c r="I116" s="234">
        <f>I3+I70+I5+I4+I56</f>
        <v>665687.2399999996</v>
      </c>
    </row>
    <row r="117" spans="1:9" ht="15" thickBot="1">
      <c r="A117" s="134"/>
      <c r="B117" s="201" t="s">
        <v>54</v>
      </c>
      <c r="C117" s="165"/>
      <c r="D117" s="73"/>
      <c r="E117" s="61"/>
      <c r="F117" s="272"/>
      <c r="G117" s="272"/>
      <c r="H117" s="272"/>
      <c r="I117" s="238">
        <f>I3</f>
        <v>17839.890000000014</v>
      </c>
    </row>
    <row r="118" ht="12.75">
      <c r="I118" s="31"/>
    </row>
    <row r="119" spans="3:4" ht="12.75">
      <c r="C119" s="17"/>
      <c r="D119" s="28"/>
    </row>
    <row r="120" spans="3:14" ht="15.75" customHeight="1">
      <c r="C120" s="17"/>
      <c r="D120" s="28"/>
      <c r="G120" s="355"/>
      <c r="H120" s="355"/>
      <c r="I120" s="74"/>
      <c r="N120" s="71"/>
    </row>
    <row r="121" spans="3:4" ht="12.75">
      <c r="C121" s="17"/>
      <c r="D121" s="28"/>
    </row>
    <row r="124" ht="12.75">
      <c r="H124" s="31"/>
    </row>
  </sheetData>
  <mergeCells count="25">
    <mergeCell ref="B56:B59"/>
    <mergeCell ref="A29:A31"/>
    <mergeCell ref="A32:A34"/>
    <mergeCell ref="A42:A45"/>
    <mergeCell ref="A46:A48"/>
    <mergeCell ref="G120:H120"/>
    <mergeCell ref="A77:A83"/>
    <mergeCell ref="A92:A96"/>
    <mergeCell ref="E57:E59"/>
    <mergeCell ref="B92:B96"/>
    <mergeCell ref="C92:C96"/>
    <mergeCell ref="E93:E96"/>
    <mergeCell ref="C56:C59"/>
    <mergeCell ref="B60:B64"/>
    <mergeCell ref="A60:A64"/>
    <mergeCell ref="B5:B6"/>
    <mergeCell ref="A1:I1"/>
    <mergeCell ref="B68:B70"/>
    <mergeCell ref="A68:A70"/>
    <mergeCell ref="A53:A55"/>
    <mergeCell ref="B46:B48"/>
    <mergeCell ref="B42:B45"/>
    <mergeCell ref="B29:B31"/>
    <mergeCell ref="B32:B34"/>
    <mergeCell ref="A56:A59"/>
  </mergeCells>
  <printOptions/>
  <pageMargins left="0.1968503937007874" right="0" top="0.21" bottom="0" header="0.21" footer="0.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Raifo-130</cp:lastModifiedBy>
  <cp:lastPrinted>2013-10-03T06:16:18Z</cp:lastPrinted>
  <dcterms:created xsi:type="dcterms:W3CDTF">2008-01-10T12:42:06Z</dcterms:created>
  <dcterms:modified xsi:type="dcterms:W3CDTF">2013-10-03T07:02:08Z</dcterms:modified>
  <cp:category/>
  <cp:version/>
  <cp:contentType/>
  <cp:contentStatus/>
</cp:coreProperties>
</file>