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210" windowWidth="14205" windowHeight="10035" tabRatio="599" firstSheet="3" activeTab="13"/>
  </bookViews>
  <sheets>
    <sheet name="бураши" sheetId="1" r:id="rId1"/>
    <sheet name="вихарево" sheetId="2" r:id="rId2"/>
    <sheet name="дамаскино" sheetId="3" r:id="rId3"/>
    <sheet name="зимник" sheetId="4" r:id="rId4"/>
    <sheet name="м.кильмезь" sheetId="5" r:id="rId5"/>
    <sheet name="моторки" sheetId="6" r:id="rId6"/>
    <sheet name="паска" sheetId="7" r:id="rId7"/>
    <sheet name="порек" sheetId="8" r:id="rId8"/>
    <sheet name="р.ватага" sheetId="9" r:id="rId9"/>
    <sheet name="селино" sheetId="10" r:id="rId10"/>
    <sheet name="чернушка" sheetId="11" r:id="rId11"/>
    <sheet name="пгт.Кильмезь" sheetId="12" r:id="rId12"/>
    <sheet name="консолид. по поселениям" sheetId="13" r:id="rId13"/>
    <sheet name="муниц. район" sheetId="14" r:id="rId14"/>
    <sheet name="консолид. район " sheetId="15" r:id="rId15"/>
    <sheet name="Лист1" sheetId="16" r:id="rId16"/>
    <sheet name="Лист2" sheetId="17" r:id="rId17"/>
    <sheet name="Лист3" sheetId="18" r:id="rId18"/>
  </sheets>
  <definedNames>
    <definedName name="_xlnm.Print_Titles" localSheetId="12">'консолид. по поселениям'!$7:$9</definedName>
    <definedName name="_xlnm.Print_Titles" localSheetId="14">'консолид. район '!$8:$10</definedName>
    <definedName name="_xlnm.Print_Titles" localSheetId="13">'муниц. район'!$7:$9</definedName>
    <definedName name="_xlnm.Print_Titles" localSheetId="11">'пгт.Кильмезь'!$7:$8</definedName>
    <definedName name="_xlnm.Print_Area" localSheetId="13">'муниц. район'!$A$1:$H$163</definedName>
  </definedNames>
  <calcPr fullCalcOnLoad="1"/>
</workbook>
</file>

<file path=xl/sharedStrings.xml><?xml version="1.0" encoding="utf-8"?>
<sst xmlns="http://schemas.openxmlformats.org/spreadsheetml/2006/main" count="1075" uniqueCount="446">
  <si>
    <t>(182 1 16 06000 01 0000 140)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</si>
  <si>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(188 1 16 30030 01 0000 140) Прочие денежные взыскания (штрафы) за административные правонарушения в области дорожного движения</t>
  </si>
  <si>
    <t>(182 1 16 03030 01 0000 140)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</si>
  <si>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7</t>
  </si>
  <si>
    <t>Откл.             (гр.4-гр.5)</t>
  </si>
  <si>
    <t>Откл.              (гр.4-гр.5)</t>
  </si>
  <si>
    <t>6</t>
  </si>
  <si>
    <t>(182 1 16 03010 01 0000 140)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НК РФ</t>
  </si>
  <si>
    <t>(903 1 13 02995 05 0000 130)Прочие доходы от компенсации затрат бюджетов муниципальных районов</t>
  </si>
  <si>
    <t>(076 1 16 90050 05 6000 140)Поступления от денежных взысканий (штрафов)</t>
  </si>
  <si>
    <t>(980 1 17 05050 10 0000 180) Прочие неналоговые доходы бюджетов поселений</t>
  </si>
  <si>
    <t>(983 1 17 01050 10 0000 180)Невыясненные поступления, зачисляемые в бюджеты поселений</t>
  </si>
  <si>
    <t>(983 2 02 01001 10 0100 151) Дотации бюджетам поселений на выравнивание бюджетной обеспеченности</t>
  </si>
  <si>
    <t>(983 2 02 01001 10 0200 151) Дотации бюджетам поселений на выравнивание бюджетной обеспеченности</t>
  </si>
  <si>
    <t>(983 2 02 01003 10 0000 151) Дотации бюджетам поселений на поддержку мер по обеспечению сбалансированности бюджетов</t>
  </si>
  <si>
    <t>(983 2 02 03015 10 0000 151) Субвенции бюджетампоселений на осуществление первичного воинского учета на территориях, где отсутствуют военные комиссариаты</t>
  </si>
  <si>
    <t>(985 1 16 90050 10 0000 140) Прочие поступления от денежных взысканий (штрафов) и иных сумм в возмещение ущерба, зачисляемые в бюджеты поселений</t>
  </si>
  <si>
    <t>(986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</si>
  <si>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(988 1 16 90050 10 0000 140) Прочие поступления от денежных взысканий (штрафов) и иных сумм в возмещение ущерба, зачисляемые в бюджеты поселений</t>
  </si>
  <si>
    <t>(989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</si>
  <si>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(141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</si>
  <si>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(912 2 02 02999 05 2900 151) Субсидии на оценку строений,помещений и сооружений  принадлежащих на праве собственности гражданам</t>
  </si>
  <si>
    <t>(000 2 02 01003 10 0000 151) Дотации бюджетам поселений на поддержку мер по обеспечению сбалансированности бюджетов</t>
  </si>
  <si>
    <t>(912 2 02 01001 05 0000 151) Дотации бюджетам муниципальных районов на выравнивание  бюджетной обеспеченности</t>
  </si>
  <si>
    <t>(048 1 12 01050 01 0000 120) Плата з использование лесов, расположенных на землях иных категорий, находящихся в собственности муниципальных районов</t>
  </si>
  <si>
    <t>(985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</si>
  <si>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(981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</si>
  <si>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(981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</si>
  <si>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(984 2 08 05000 10 0000 151) 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осуществления такого возврата и процентов, начисленных на излишне взысканные суммы</t>
  </si>
  <si>
    <t>(902 2 07 05030 05 0000 180) Прочие безвозмездные поступления в бюджеты муниципальных районов</t>
  </si>
  <si>
    <t>(936 2 02 02009 05 0000 151)Cубсидии бюджетам муниципальных районов на государственную поддержку малого предпринимательства, включая крестьянские (фермерские) хозяйства</t>
  </si>
  <si>
    <t>(936 2 02 02204 05 0000 151) Субсидии бюджетам муниципального района на  модернизацию региональных систем дошкольного образования</t>
  </si>
  <si>
    <t>(000 2 18 05010 05 0000 151)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</si>
  <si>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(902 2 02 04070 05 0000 151)Межбюджетные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</si>
  <si>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по состоянию на 01.01.2015г.</t>
  </si>
  <si>
    <t>Исполнено          на 01.01.2014г.</t>
  </si>
  <si>
    <t>по доходам по состоянию на 01.01.2015г.</t>
  </si>
  <si>
    <t>984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</si>
  <si>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(984 1 16 90050 10 0000 140) Прочие поступления от денежных взысканий (штрафов) и иных сумм в возмещение ущерба, зачисляемые в бюджеты поселений</t>
  </si>
  <si>
    <t>(984 2 02 01001 10 0100 151) Дотации бюджетам поселений на выравнивание бюджетной обеспеченности</t>
  </si>
  <si>
    <t>(984 2 02 01001 10 0200 151) Дотации бюджетам поселений на выравнивание бюджетной обеспеченности</t>
  </si>
  <si>
    <t>(498 1 16 25010 01 0000 140) Денежные взыскания (штрафы) за нарушение законодательства о недрах</t>
  </si>
  <si>
    <t>(810 1 16 25050 01 0000 140) Денежные взыскания (штрафы) за нарушение законодательства в области охраны окружающей среды</t>
  </si>
  <si>
    <t>(912 2 02 01003 10 0000 151) Дотации бюджетам поселений на поддержку мер по обеспечению сбалансированности бюджетов</t>
  </si>
  <si>
    <t>(984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</si>
  <si>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985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</si>
  <si>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(989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</si>
  <si>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(981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</si>
  <si>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(936 2 02 03107 05 0000 151)Субвенции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</si>
  <si>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(936 2 02 03098 05 0000 151)Субвенции бюджетам муниципальных районов возмещение части процентной ставки по краткосрочным кредитам на развитие растениеводства, переработки и реализации продукции растениеводства</t>
  </si>
  <si>
    <t>(936 2 02 03108 05 0000 151)Субвенции бюджетам муниципальных районов на возмещении части процентной ставки по краткосрочным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</si>
  <si>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(936 2 02 03115 05 0000 151)Субвенции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</si>
  <si>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А.П.Благодатских</t>
  </si>
  <si>
    <t xml:space="preserve">администрации Кильмезского района                                     </t>
  </si>
  <si>
    <t>администрации Кильмезского района                                       А.П.Благодатских</t>
  </si>
  <si>
    <t>администрации Кильмезского района                                     А.П.Благодатских</t>
  </si>
  <si>
    <t>администрации Кильмезского района                                    А.П.Благодатских</t>
  </si>
  <si>
    <t>администрации Кильмезского района                                  А.П.Благодатских</t>
  </si>
  <si>
    <t>администрации Кильмезского района                                 А.П.Благодатских</t>
  </si>
  <si>
    <t>администрации Кильмезского района                                   А.П.Благодатских</t>
  </si>
  <si>
    <t>(318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</si>
  <si>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(000 1 16 90050 10 0000 140) Прочие поступления от денежных взысканий (штрафов) и иных сумм в возмещение ущерба, зачисляемые в бюджеты поселений</t>
  </si>
  <si>
    <t>(991 2 04 05099 10 0000 180) Безвозмездные поступления от негосударственных организаций в бюджеты поселений поселений</t>
  </si>
  <si>
    <t>(936 1 14 02052 05 0000 410)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</si>
  <si>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(936 1 14 02053 05 0000 410)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</si>
  <si>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(936 1 14 06013 10 0000 430)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</si>
  <si>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r>
      <t>(992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МБС</t>
    </r>
    <r>
      <rPr>
        <i/>
        <sz val="10"/>
        <rFont val="Arial Cyr"/>
        <family val="0"/>
      </rPr>
      <t>)</t>
    </r>
  </si>
  <si>
    <t>(048 1 12 01010 01 0000 120) Плата за выбросы загрязняющих веществ в атмосферный воздух стационарными объектами</t>
  </si>
  <si>
    <t>(048 1 12 01020 01 0000 120) Плата за выбросы загрязняющих веществ в атмосферный воздух передвижными объектами</t>
  </si>
  <si>
    <t>(048 1 12 01030 01 0000 120) Плата за сбросы загрязняющих веществ в водные объекты</t>
  </si>
  <si>
    <t>(048 1 12 01040 01 0000 120) Плата за размещение отходов производства и потребления</t>
  </si>
  <si>
    <t>(936 1 14 06025 10 0000 430)Доходы от продажи земельных участков, находящихся в собственности поселений(за исключением имущества муниципальных  бюджетных и автономных учреждений)</t>
  </si>
  <si>
    <t>(903 1 13 01995 05 0000130)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</si>
  <si>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912  2 02 02089 05 0002 151 )  Субсидии    бюджетам   муниципальных районов на обеспечение мероприятий  по  переселению граждан из аварийного жилищного фонда за                                 счет     средств бюджетов</t>
  </si>
  <si>
    <t>(936 2 02 04999 05 0000 151) Прочие межбюджетаные трансферты, передаваемые муниципальным районам</t>
  </si>
  <si>
    <t>(936 2 02 02204 05 0000 151)Субсидии бюджетам на модернизаципю региональных систем дошкольного образования</t>
  </si>
  <si>
    <t>988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</si>
  <si>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(988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</si>
  <si>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(988 1 17 01050 10 0000 180)Невыясненные поступления, зачисляемые в бюджеты поселений</t>
  </si>
  <si>
    <t>(988 2 02 01001 10 0100 151) Дотации бюджетам поселений на выравнивание бюджетной обеспеченности</t>
  </si>
  <si>
    <t>(810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</si>
  <si>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(912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</si>
  <si>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(988 2 02 01001 10 0200 151) Дотации бюджетам поселений на выравнивание бюджетной обеспеченности</t>
  </si>
  <si>
    <t>(988 2 02 01003 10 0000 151) Дотации бюджетам поселений на поддержку мер по обеспечению сбалансированности бюджетов</t>
  </si>
  <si>
    <t>3</t>
  </si>
  <si>
    <t>8</t>
  </si>
  <si>
    <t>(988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</si>
  <si>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(989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</si>
  <si>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субвенции</t>
  </si>
  <si>
    <t>(912 2 02 02088 05 0002 151)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</si>
  <si>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(912 2 02 02089 05 0002 151)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</si>
  <si>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(182 1 01 02040 01 0000 110)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</si>
  <si>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(182 1 05 03010 01 0000 110) Единый сельскохозяйственный налог, взимаемый с налогоплательщиков, выбравших в качестве объекта налогообложения доходы, уменьшенные на величину рас</t>
  </si>
  <si>
    <t>(161 1 16 33050 10 6000 140)Денежные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</si>
  <si>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(991 2 04 0509910 0000 180)Прочие межбюджетные трансферты поселениям</t>
  </si>
  <si>
    <t>(991 2 02 02088 10 0002 151)Субсидии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Фонда содействия реформированию жилищно-коммунального хозяйства</t>
  </si>
  <si>
    <t>(989 2 02 01003 10 0000 151) Дотации бюджетам поселений на поддержку мер по обеспечению сбалансированности бюджетов</t>
  </si>
  <si>
    <t>(989 2 02 01001 10 0200 151) Дотации бюджетам поселений на выравнивание бюджетной обеспеченности</t>
  </si>
  <si>
    <t>(989 2 02 01001 10 0100 151) Дотации бюджетам поселений на выравнивание бюджетной обеспеченности</t>
  </si>
  <si>
    <t>(990 1 17 01050 10 0000 180)Невыясненные поступления, зачисляемые в бюджеты поселений</t>
  </si>
  <si>
    <t>(990 1 17 05050 10 0000 180) Прочие неналоговые доходы бюджетов поселений</t>
  </si>
  <si>
    <t>989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</si>
  <si>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(990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</si>
  <si>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(986 2 02 01003 10 0000 151) Дотации бюджетам поселений на поддержку мер по обеспечению сбалансированности бюджетов</t>
  </si>
  <si>
    <t>(986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</si>
  <si>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987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</si>
  <si>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(987 2 02 01001 10 0100 151) Дотации бюджетам поселений на выравнивание бюджетной обеспеченности</t>
  </si>
  <si>
    <t>(987 2 02 01001 10 0200 151) Дотации бюджетам поселений на выравнивание бюджетной обеспеченности</t>
  </si>
  <si>
    <t>(987 2 02 01003 10 0000 151) Дотации бюджетам поселений на поддержку мер по обеспечению сбалансированности бюджетов</t>
  </si>
  <si>
    <t>(987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</si>
  <si>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(991 2 02 02089 10 0002 151)Субсидии бюджетам поселений на обеспечение мероприятий по переселению граждан из аварийного жилищного фонда за счет средств бюджетов</t>
  </si>
  <si>
    <t>(060 1 16 90050 05 6000 140) Прочие поступления от денежных взысканий (штрафов) и иных сумм в возмещение ущерба, зачисляемые в бюджеты муниципальных районов</t>
  </si>
  <si>
    <t>(106 1 16 30030 01 6000 140)Прочие денежные взыскания (штрафы) за административные правонарушения в области дорожного движения</t>
  </si>
  <si>
    <t>(983 2 19 05000 10 0000 151)Возврат остатков субсидий, субвенций и иных межбюджетных трансфертов, имеющих целевое назначение, прошлых лет из бюджетов поселений</t>
  </si>
  <si>
    <t>(982 2 19 05000 10 0000 151)Возврат остатков субсидий, субвенций и иных межбюджетных трансфертов, имеющих целевое назначение, прошлых лет из бюджетов поселений</t>
  </si>
  <si>
    <t>(990 2 02 01001 10 0100 151) Дотации бюджетам поселений на выравнивание бюджетной обеспеченности</t>
  </si>
  <si>
    <t>(990 2 02 01001 10 0200 151) Дотации бюджетам поселений на выравнивание бюджетной обеспеченности</t>
  </si>
  <si>
    <t>(981 2 02 04999 10 0000 151) Прочие межбюджетные трансферты, передаваемые поселениям</t>
  </si>
  <si>
    <t>(983 2 02 04999 10 0000 151) Прочие межбюджетные трансферты</t>
  </si>
  <si>
    <t>(984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</si>
  <si>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(981 2 19 05000 10 0000 151)Возврат остатков субсидий, субвенций и иных межбюджетных трансфертов, имеющих целевое назначение, прошлых лет из бюджетов поселений</t>
  </si>
  <si>
    <t>(991 2 19 05000 10 0000 151)Возврат остатков субсидий, субвенций и иных межбюджетных трансфертов, имеющих целевое назначение, прошлых лет из бюджетов поселений</t>
  </si>
  <si>
    <t>(903 2 02 03999 05 0000 151)Прочие субвенции бюджетам муниципальных районов</t>
  </si>
  <si>
    <t>(912 2 18 05010 05 0000 151)Доходы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</si>
  <si>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(000 1 16 51040 02 0000 140)Денежные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</si>
  <si>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(936 1 11 05013 10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</si>
  <si>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(936 1 14 02053 05 0000 440)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 </t>
  </si>
  <si>
    <t>(983 2 02 02999 10 1100 151) Прочие субсидии бюджетам поселений (в части реализации областной целевой программы по ремонту памятников и обелисков воинам-землякам, погибшим в годы Великой Отечественной войны 1941-1945 годов)</t>
  </si>
  <si>
    <t>(987 1 13 02065 10 0000 130) Доходы, поступающие в порядке возмещения расходов, понесенных в связи с эксплуатацией  имущества поселений</t>
  </si>
  <si>
    <r>
      <t>(902 2 02 03024 05 2100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выплате предусмотренным законом области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 расходов за наем жилого помещения, теплоснабжение (при отсутствии централизованного теплоснабжения (при наличии печного отопления)- на приобретение и доставку твердого топлива в пределах норм, установленных для продажи населению) и электроснабжение в размере установленном законом области об областном бюджете на очередной финансовый год)</t>
    </r>
  </si>
  <si>
    <t>(980 2 02 04999 10 0000 151) Прочие межбюджетные трансферты, передаваемые поселениям</t>
  </si>
  <si>
    <t>Карачева К.А. / 2-13-72</t>
  </si>
  <si>
    <r>
      <t>(936 2 02 03024 05 2100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выплате предусмотренным законом области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 расходов за наем жилого помещения, теплоснабжение (при отсутствии централизованного теплоснабжения (при наличии печного отопления)- на приобретение и доставку твердого топлива в пределах норм, установленных для продажи населению) и электроснабжение в размере установленном законом области об областном бюджете на очередной финансовый год)</t>
    </r>
  </si>
  <si>
    <r>
      <t>(992 2 02 03024 05 2100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выплате предусмотренным законом области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 расходов за наем жилого помещения, теплоснабжение (при отсутствии централизованного теплоснабжения (при наличии печного отопления)- на приобретение и доставку твердого топлива в пределах норм, установленных для продажи населению) и электроснабжение в размере установленном законом области об областном бюджете на очередной финансовый год)</t>
    </r>
  </si>
  <si>
    <r>
      <t>(903 2 02 03024 05 2200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выплате предусмотренным законом области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 расходов за наем жилого помещения, теплоснабжение (при отсутствии централизованного теплоснабжения (при наличии печного отопления)- на приобретение и доставку твердого топлива в пределах норм, установленных для продажи населению) и электроснабжение в размере установленном законом области об областном бюджете на очередной финансовый год)</t>
    </r>
  </si>
  <si>
    <t>(980 1 17 14030 10 0000 180) Средства самообложения граждан, зачисляемый в БП</t>
  </si>
  <si>
    <t>(980 2 04 05099 10 0000 180) Прочие безвозмездные поступления от негосударственных организаций в бюджеты поселений</t>
  </si>
  <si>
    <t>(000 1 17 01000 00 0000 180)Невыясненные поступления</t>
  </si>
  <si>
    <t>(981 2 07 05030 10 0000 180) Прочие безвозмездные поступления в бюджеты поселений</t>
  </si>
  <si>
    <t>(981 2 04 05099 10 0000 180)Прочие безвозмездные поступления от негосударственных организаций в бюджеты поселений</t>
  </si>
  <si>
    <t>(981 1 17 14030 10 0000 180) Средства самообложения граждан, зачисляемый в БП</t>
  </si>
  <si>
    <t>(982 2 07 05030 10 0000 180)Прочие безвозмездные постпуления в бюджеты поселений</t>
  </si>
  <si>
    <t>(983 1 17 14030 10 0000 180) Средства самообложения граждан, зачисляемый в БП</t>
  </si>
  <si>
    <t>(983 2 07 05030 10 0000 180)Прочие безвозмездные поступления в бюджеты поселений</t>
  </si>
  <si>
    <r>
      <t>912 2 02 03024 05 2500 151) Субвенции бюджетам муниципальных районов на выполнение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 расчету и предоставлению дотаций бюджетам поселений)</t>
    </r>
  </si>
  <si>
    <r>
      <t>903 2 02 03024 05 2600 151) Субвенции бюджетам муниципальных районов на выполнение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осуществлению деятельности по опеке и попечительств)</t>
    </r>
  </si>
  <si>
    <t>(980 1 16 90050 10 0000 140) Прочие поступления от денежных взысканий (штрафов) и иных сумм в возмещение ущерба, зачисляемые в бюджеты поселений</t>
  </si>
  <si>
    <t>(982 1 17 05050 10 0000 180) Прочие неналоговые доходы бюджетов поселений</t>
  </si>
  <si>
    <t>(986 1 17 05050 10 0000 180) Прочие неналоговые доходы бюджетов поселений</t>
  </si>
  <si>
    <t>(936 2 02 02085 05 0000 151) Субсидии бюджетам муниципальных районов на осуществление мероприятий по обеспечению жильем граждан  Российской Федерации, проживающих в сельской местности</t>
  </si>
  <si>
    <t>(984 2 02 02999 10 3000 151) Прочие субсидии бюджетам поселений (в части осуществления содержания и ремонта автомобильных дорог общего пользования местного значения)</t>
  </si>
  <si>
    <t>(988 2 02 02999 10 3000 151) Прочие субсидии бюджетам поселений (в части осуществления содержания и ремонта автомобильных дорог общего пользования местного значения)</t>
  </si>
  <si>
    <t>(991 2 02 02088 10 0002 151) 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</si>
  <si>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(991 2 02 02089 10 0002 151) Субсидии бюджетам поселений на обеспечение мероприятий по переселению граждан из аварийного жилищного фонда за счет средств бюджетов</t>
  </si>
  <si>
    <t>(000 2 02 04999 10 0000 151) Прочие межбюджетные трансферты поселениям</t>
  </si>
  <si>
    <t>(000 2 02 01001 10 0100 151) Дотации бюджетам поселений на выравнивание бюджетной обеспеченности</t>
  </si>
  <si>
    <t>(000 2 02 01001 10 0200 151) Дотации бюджетам поселений на выравнивание бюджетной обеспеченности</t>
  </si>
  <si>
    <t>(000 1 17 05050 10 0000 180) Прочие неналоговые доходы бюджетов поселений</t>
  </si>
  <si>
    <t>(991 2 02 01003 10 000 151) Дотации бюджетам поселений на поддержку мер по обеспечению сбалансированности бюджетов</t>
  </si>
  <si>
    <r>
      <t>912 2 02 03024 05 2700 151) Субвенции бюджетам муниципальных районов на выполнение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созданию и деятельности в муниципальных образованиях административной комиссии)</t>
    </r>
  </si>
  <si>
    <r>
      <t>936 2 02 03024 05 2700 151) Субвенции бюджетам муниципальных районов на выполнение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созданию и деятельности в муниципальных образованиях административной комиссии)</t>
    </r>
  </si>
  <si>
    <t>(980 2 07 05030 10 0000 180) Прочие безвозмездные поступления в бюджеты поселений</t>
  </si>
  <si>
    <t>(983 2 02 02999 10 2900 151) Субсидии на оценку строений,помещений и сооружений  принадлежащих на праве собственности гражданам</t>
  </si>
  <si>
    <t>Процент исполнения к утвержденному плану</t>
  </si>
  <si>
    <t>(912 2 02 01003 05 0000 151)Дотации бюджетам муниципальных районов на поддержку мер по обеспечению сбалансированности бюджетов</t>
  </si>
  <si>
    <t>(912 2 02 04999 05 0000 151) Прочие межбюджетаные трансферты, передаваемые муниципальным районам</t>
  </si>
  <si>
    <t>(903 1 17 05050 05 0000 180) Прочие неналоговые доходы бюджетов муниципальных районов</t>
  </si>
  <si>
    <t>(936 1 17 01050 05 0000 180) Невыяспенные  поступления, зачисляемые в бюджеты муниципальных районов</t>
  </si>
  <si>
    <t>(182 1 05 01041 02 0000 110) Налог, взимаемый в виде стоимости патента в связи с применением упрощенной системы налогообложения</t>
  </si>
  <si>
    <t>(182 1 05 01042 02 0000 110) 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</si>
  <si>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r>
      <t>(936 2 02 03024 05 2200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выплате предусмотренным законом области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 расходов за наем жилого помещения, теплоснабжение (при отсутствии централизованного теплоснабжения (при наличии печного отопления)- на приобретение и доставку твердого топлива в пределах норм, установленных для продажи населению) и электроснабжение в размере установленном законом области об областном бюджете на очередной финансовый год)</t>
    </r>
  </si>
  <si>
    <t>(182 1 06 01030 10 0000 110) Налог на имущество физических лиц, взимаемый по ставкам, применяемым к объектам налогообложения, расположенным в границах поселений</t>
  </si>
  <si>
    <t>(000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</si>
  <si>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(000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</si>
  <si>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(000 1 17 01050 10 0000 180) Невыясненные поступления, зачисляемые в бюджеты поселений</t>
  </si>
  <si>
    <t>(182 1 06 06013 10 0000 110) Земельный налог, взымаемый по ставкам, установленным в соответствии с подпунктом 1 пункта статьи 394 Налогового кодекса Российской Федерации и применяемым к объектам налогообложения, расположенным в границах поселений</t>
  </si>
  <si>
    <t>980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</si>
  <si>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(982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</si>
  <si>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(982 1 17 01050 10 0000 180)Невыясненные поступления, зачисляемые в бюджеты поселений</t>
  </si>
  <si>
    <t>(982 2 02 01001 10 0100 151) Дотации бюджетам поселений на выравнивание бюджетной обеспеченности</t>
  </si>
  <si>
    <t>(981 1 17 05050 10 0000 180) Прочие неналоговые доходы бюджетов поселений</t>
  </si>
  <si>
    <t>(980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</si>
  <si>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(936 2 02 03007 05 0000 151)  Субвенции бюджетам муниципальных районов на составление ( изменение  и дополнение) списков кандидатов в присяжные заседатели федеральных судов общей юрисдикции в Российской Федерации</t>
  </si>
  <si>
    <t>(980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</si>
  <si>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(980 2 02 01001 10 0100 151) Дотации бюджетам поселений на выравнивание бюджетной обеспеченности</t>
  </si>
  <si>
    <t>(980 2 02 01001 10 0200 151) Дотации бюджетам поселений на выравнивание  бюджетной обеспеченности</t>
  </si>
  <si>
    <t>(980 2 02 01003 10 0000 151) Дотации бюджетам поселений на поддержку мер по обеспечению сбалансированности бюджетов</t>
  </si>
  <si>
    <t>(980 2 02 03015 10 0000 151) Субвенции бюджетам  поселений на осуществление первичного воинского учета на территориях, где отсутствуют военные комиссариаты</t>
  </si>
  <si>
    <t>(989 1 17 14030 10 0000 180) Средства самообложения граждан, зачисляемый в БП</t>
  </si>
  <si>
    <t>(989 1 17 05050 10 0000 180) Прочие неналоговые доходы бюджетов поселений</t>
  </si>
  <si>
    <t>(182 1 05 01012 01 0000 110)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</si>
  <si>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(182 1 05 01021 01 0000 110) Налог, взимаемый с налогоплательщиков , выбравших в качестве объекта налогообложения доходы, уменьшенные на величину расходов</t>
  </si>
  <si>
    <t>(182 1 05 01022 01 0000 110)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</si>
  <si>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(182 1 05 03020 01 0000 110)Единый сельскохозяйственный налог (до 01.01.2011 г)</t>
  </si>
  <si>
    <t>(000 2 04 05099 10 0000 180) Прочие безвозмездные поступления от негосударственных организаций в бюджеты поселений</t>
  </si>
  <si>
    <t>(000 2 07 05020 10 0000 180)Поступления от денедных пожертвований, предоставляемых физическими лицами получателям средств бюджетов поселений</t>
  </si>
  <si>
    <t>(000 2 07 05030 10 0000 180)Прочие безвозмездные поступления в бюджеты поселений</t>
  </si>
  <si>
    <t>(988 1 11 05025 10 0000 120)Доходы, получаемые в виде арендной платы,а также средства от продажи права на заключение договоров аренды за земли, находящиеся в собственности поселений</t>
  </si>
  <si>
    <t>(903 16 32000 05 0000 140)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</si>
  <si>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 </t>
  </si>
  <si>
    <t xml:space="preserve"> </t>
  </si>
  <si>
    <t>(991 1 17 05050 10 0000 180) Прочие неналоговые доходы бюджетов поселений</t>
  </si>
  <si>
    <t>(936 2 19 05000 05 0000 151)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</si>
  <si>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(903 1 16 32000 05 0000 140)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</si>
  <si>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(860 1 16 35030 05 0000 140) Суммы по искам о возмещении вреда, причиненного окружающей среде, подлежащие зачислению в бюджеты муниципальных районов</t>
  </si>
  <si>
    <t>(188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</si>
  <si>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(192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</si>
  <si>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(814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</si>
  <si>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(936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</si>
  <si>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(936 1 08 07150 01 0000 110) Государственная пошлина за выдачу разрешения на установку рекламной конструкции</t>
  </si>
  <si>
    <t>Исполнение консолидированного бюджета поселений</t>
  </si>
  <si>
    <t>Всего собственные доходы:</t>
  </si>
  <si>
    <t>Исполнение бюджета Зимнякского сельского поселения</t>
  </si>
  <si>
    <t>Итого безвозмездные перечисления:</t>
  </si>
  <si>
    <t>ВСЕГО ДОХОДОВ:</t>
  </si>
  <si>
    <t xml:space="preserve">Исполнение бюджета </t>
  </si>
  <si>
    <t>Кильмезского муниципального района по доходам</t>
  </si>
  <si>
    <t>Всего собственные доходы</t>
  </si>
  <si>
    <t>Всего налоговые и неналоговые  доходы:</t>
  </si>
  <si>
    <t>Итого платные услуги:</t>
  </si>
  <si>
    <t>Исполнение бюджета Бурашевского сельского поселения</t>
  </si>
  <si>
    <t xml:space="preserve">Исполнение бюджета Вихаревского сельского поселения </t>
  </si>
  <si>
    <t>Исполнение бюджета Дамаскинского сельского поселения</t>
  </si>
  <si>
    <t>Исполнение бюджета Малокильмезского сельского поселения</t>
  </si>
  <si>
    <t>Исполнение бюджета Моторского сельского поселения</t>
  </si>
  <si>
    <t>Исполнение бюджета Паскинского сельского поселения</t>
  </si>
  <si>
    <t>Исполнение бюджета Большепорекского сельского поселения</t>
  </si>
  <si>
    <t>Исполнение бюджета Рыбно-Ватажского сельского поселения</t>
  </si>
  <si>
    <t>Исполнение бюджета Селинского сельского поселения</t>
  </si>
  <si>
    <t>Исполнение бюджета Чернушского сельского поселения</t>
  </si>
  <si>
    <t xml:space="preserve">Исполнение бюджета городского поселения пгт. Кильмезь </t>
  </si>
  <si>
    <t>года</t>
  </si>
  <si>
    <t>(990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</si>
  <si>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(982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</si>
  <si>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983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</si>
  <si>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(936 1 13 02995 05 0000 130)Прочие доходы от компенсации затрат бюджетов муниципальных районов</t>
  </si>
  <si>
    <t>9 месяцев</t>
  </si>
  <si>
    <t>(000 2 02 01003 100000 151) Дотации бюджетам поселений на поддержку мер по обеспечению сбалансированности бюджетов</t>
  </si>
  <si>
    <t>(182 1 16 08000 01 0000 140) Денежные взыскания (штрафы)за административные правонарушения в
области государственного регулирования производства и оборота этилового спирта, алкогольной, спиртосодержащей и табачной продукции</t>
  </si>
  <si>
    <t>(936 2 02 03026 05 0000 151) Субвенции бюджетам муниципальных районов на 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</si>
  <si>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(984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</si>
  <si>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(912 2 02 02999 05 1100 151) Прочие субсидии бюджетам муниципальных районов (в части реализации областной целевой программы по ремонту памятников и обелисков воинам-землякам, погибшим в годы Великой Отечественной войны 1941-1945 годов)</t>
  </si>
  <si>
    <t>986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</si>
  <si>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>(936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ДШИ, Музей</t>
    </r>
    <r>
      <rPr>
        <i/>
        <sz val="10"/>
        <rFont val="Arial Cyr"/>
        <family val="0"/>
      </rPr>
      <t>)</t>
    </r>
  </si>
  <si>
    <t>(936 1 13 02065 05 0000 130) Доходы, поступающие в порядке возмещения расходов, понесенных в связи с эксплуатацией  имущества муниципальных районов (Администрация)</t>
  </si>
  <si>
    <t>(936 2 02 03119 05 0000 151)  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спецмализированных жилых помещений</t>
  </si>
  <si>
    <t>(048 1 12 01050 01 0000 120) Плата за использование лесов, расположенных на землях иных категорий, находящихся в собственности муниципальных районов</t>
  </si>
  <si>
    <t>(936 2 02 03119 05 0000 151) Субвенции бюджетам муниципальных районов на обеспечение предоставления жилых помещений детям-сиротам и детям оставшимся без попечения родителей, лицам из их числа по договорам найма спеализированных жилых помещений</t>
  </si>
  <si>
    <t>(981 1 16 90050 10 0000 140) Прочие поступления от денежных взысканий (штрафов) и иных сумм в возмещение ущерба, зачисляемые в бюджеты поселений</t>
  </si>
  <si>
    <t>(985 2 02 01003 10 0000 151) Дотации бюджетам поселений на поддержку мер по обеспечению сбалансированности бюджетов</t>
  </si>
  <si>
    <t>(985 2 02 01001 10 0200 151) Дотации бюджетам поселений на выравнивание бюджетной обеспеченности</t>
  </si>
  <si>
    <t>(982 2 02 04999 10 0000 151) Прочие межбюджетные трансферты</t>
  </si>
  <si>
    <t>(985 2 02 01001 10 0100 151) Дотации бюджетам поселений на выравнивание бюджетной обеспеченности</t>
  </si>
  <si>
    <t>(182 1 05 02020 02 0000 110) Единый налог на вмененный доход для отдельных видов деятельности (за налоговые периоды, истекшие до 1 января 2011 года)</t>
  </si>
  <si>
    <t>(985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</si>
  <si>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(936 1 14 06013 10 0000 430 )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</si>
  <si>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План утвержденный  на 9 месяцев</t>
  </si>
  <si>
    <t>(989 2 19 05000 10 0000 151)Возврат остатков субсидий, субвенций и иных межбюджетных трансфертов, имеющих целевое назначение, прошлых лет из бюджетов поселений</t>
  </si>
  <si>
    <t>(936 1 14 05053 05 0000 440) Доходы от реализации иного имущества, находящихся в собственности муниципальных районов (за исключением имущества муниципальных бюджетных и автономных учреждений , а также муниципальных унитарных предприятий, в том числе казенных) в части реализации основных средств по указанному имуществу</t>
  </si>
  <si>
    <t>(989 2 07 05010 10 0000 180)Безвозмездные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</si>
  <si>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(936 2 04 05099 05 0000 180) Прочие безвозмездные поступления от негосударственных организаций в бюджеты муниципальных районов</t>
  </si>
  <si>
    <t>(936 2 07 05010 05 0000 180)Безвозмездные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</si>
  <si>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субсидии</t>
  </si>
  <si>
    <t>иные межбюдж.</t>
  </si>
  <si>
    <t>дотации</t>
  </si>
  <si>
    <t>(991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</si>
  <si>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(182 1 09 04050 10 0000 110) (Земельный налог по обязательствам, возникшим до 1 января 2007 года)</t>
  </si>
  <si>
    <t>(991 1 11 09035 10 0000 120) Доходы от эксплуатации и использования имущества автомобильных дорог, находящихся в собственности поселений</t>
  </si>
  <si>
    <t>991 1 11 09045 10 0000 120 Прочие поступления  от имущества, находящегося в собственности поселений</t>
  </si>
  <si>
    <t>(991 1 16 90050 10 0000 140) Прочие поступления от денежных взысканий (штрафов) и иных сумм в возмещение ущерба, зачисляемые в бюджеты поселений</t>
  </si>
  <si>
    <t>(991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</si>
  <si>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(000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</si>
  <si>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(936 1 11 09035 10 0000 120) Доходы от эксплуатации и использования имущества автомобильных дорог, находящихся в собственности поселений</t>
  </si>
  <si>
    <t>(182 1 01 02010 01 0000 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</si>
  <si>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(182 1 01 02020 01 0000 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</si>
  <si>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(182 1 01 02040 01 0000 110)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</t>
  </si>
  <si>
    <t>(902 2 19 05000 05 0000 151)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</si>
  <si>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r>
      <t>(902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МУ РЦКиД</t>
    </r>
    <r>
      <rPr>
        <i/>
        <sz val="10"/>
        <rFont val="Arial Cyr"/>
        <family val="0"/>
      </rPr>
      <t>)</t>
    </r>
  </si>
  <si>
    <t>(986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</si>
  <si>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(986 2 02 01001 10 0100 151) Дотации бюджетам поселений на выравнивание бюджетной обеспеченности</t>
  </si>
  <si>
    <t>(986 2 02 01001 10 0200 151) Дотации бюджетам поселений на выравнивание бюджетной обеспеченности</t>
  </si>
  <si>
    <t>(141 1 16 43000 01 6000 140)Денежные взыскания (штрафы) за нарушение законодательства РФ</t>
  </si>
  <si>
    <t>(912  2 02 02088 05 0002 151 )  Субсидии    бюджетам   муниципальных районов на обеспечение мероприятий  по  переселению граждан из аварийного жилищного фонда за                                 счет     средств,     поступивших     от  государственной   корпорации   -   Фонда  содействия    реформированию    жилищно-коммунального хозяйства</t>
  </si>
  <si>
    <t>(982 1 14 02053 10 0000 410)Доходы от реализации иного имущества,находящегося в собственности поселений</t>
  </si>
  <si>
    <t>(986 1 17 01050 10 0000 180)Невыясненные поступления, зачисляемые в бюджеты поселений</t>
  </si>
  <si>
    <t>(991 1 14 02052 10 0000 410)Доходы от реализации имущества,находящегося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и бюджетных учреждений)в части реализации материальных запасов по указанному имуществу</t>
  </si>
  <si>
    <t>936 2 02 02216 05 0000 151)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</si>
  <si>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(9911 11 05025 10 0000 120)Доходы, получаемые в виде арендной платы,а также средства от продажи права на заключение договоров аренды за земли, находящиеся в собственности поселений</t>
  </si>
  <si>
    <t>(991 1 11 05025 10 0000 120)Доходы, получаемые в виде арендной платы,а также средства от продажи права на заключение договоров аренды за земли, находящиеся в собственности поселений</t>
  </si>
  <si>
    <t>(100 1 03 02230 01 0000 110 Доходы от уплаты  акцизов на дизельное топливо, зачисляемые в консолидированные бюджеты субъектов РФ)</t>
  </si>
  <si>
    <t>(182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</si>
  <si>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(987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</si>
  <si>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(161 1 16 33050 10 60000 140)Денежные взыскания (штрафы) и иные суммы, взыскиваемые  с лиц, виновных в совершении преступлений, и в возмещение ущербу имуществу, зачисляемые в бюджеты поселений</t>
  </si>
  <si>
    <t>(991 1 14 02053 10 0000 440)Доходы от реализации имущества,находящегося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и бюджетных учреждений)в части реализации материальных запасов по указанному имуществу</t>
  </si>
  <si>
    <t>(161 1 16 33050 05 0000 140)Денежные взыскания (штрафы) за нарушения законодательстваРФ о размещении заказов на поставик товаров, выполнение работ, оказание услуг для нужд муниципальных районов</t>
  </si>
  <si>
    <t>(141 1 16 28000 01 0000 140)Денежные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</si>
  <si>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(936 2 02 03007 05 0000 151)Субвенции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</si>
  <si>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(936 2 02 02051 05 0000 151)Субсидии бюджетам муниципальных районов на реализацию ФЦП</t>
  </si>
  <si>
    <r>
      <t>912 2 02 03024 10 2700 151) Субвенции бюджетам  поселений на выполнение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созданию и деятельности в муниципальных образованиях административной комиссии)</t>
    </r>
  </si>
  <si>
    <t>(188 1 16 21050 05 0000 140)Денежные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</si>
  <si>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(991 2 02 04999 10 0000 151) Прочие межбюджетные трансферты поселениям</t>
  </si>
  <si>
    <t>(990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</si>
  <si>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(106 1 16 30030 01 6000 140)Денежные взыскания (штрафы) за нарушение земельного законодательства</t>
  </si>
  <si>
    <t>(322 1 16 21050 10 6000 140)Денежные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</si>
  <si>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(936 1 17 05050 05 0000 180) Прочие неналоговые доходы бюджетов муниципальных районов</t>
  </si>
  <si>
    <t>(903 1 17 01050 05 0000 180) Невыяспенные  поступления, зачисляемые в бюджеты муниципальных районов</t>
  </si>
  <si>
    <t>(903 2 02 02204 05 0000 151)Субсидии бюджетам на модернизаципю региональных систем дошкольного образования</t>
  </si>
  <si>
    <t>(936 1 14 06025 10 0000 430)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</si>
  <si>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(990 1 16 90050 10 0000 140) Прочие поступления от денежных взысканий (штрафов) и иных сумм в возмещение ущерба, зачисляемые в бюджеты поселений</t>
  </si>
  <si>
    <t>(983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</si>
  <si>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(182 1 05 03010 01 0000 110) 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</si>
  <si>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(987 1 13 02065 10 0000 130)  Доходы, поступающие в порядке возмещения расходов, понесенных в связи с эксплуатацией  имущества поселений</t>
  </si>
  <si>
    <t>990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</si>
  <si>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(100 1 03 02240 01 0000 110 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РФ)</t>
  </si>
  <si>
    <t xml:space="preserve">100 1 03 02250 01 0000 110 Доходы от уплаты акцизов на автомобильный бензин, производимый на территории РФ, зачисляемые в консолидированные бюджеты субъектов РФ </t>
  </si>
  <si>
    <t>100 1 03 02260 01 0000 110 Доходы от уплаты акцизов на прямогонный бензин, производимый на территории РФ, зачисляемые в консолидированные бюджеты субъектов РФ</t>
  </si>
  <si>
    <t>(936 1 16 51040 02 0000 140)Денежные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</si>
  <si>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(985 2 19 05000 10 0000 151)Возврат остатков субсидий, субвенций и иных межбюджетных трансфертов, имеющих целевое назначение, прошлых лет из бюджетов поселений</t>
  </si>
  <si>
    <t>(992 2 02 04014 05 0000 151) 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</si>
  <si>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(990 2 02 01003 10 000 151) Дотации бюджетам поселений на поддержку мер по обеспечению сбалансированности бюджетов</t>
  </si>
  <si>
    <t xml:space="preserve">Исполнение консолидированного бюджета </t>
  </si>
  <si>
    <t>Финансовое управление администрации Кильмезского района Кировской области</t>
  </si>
  <si>
    <t>Единица измерения: тыс. руб.</t>
  </si>
  <si>
    <t>Наименование</t>
  </si>
  <si>
    <t>План утвержденный на год</t>
  </si>
  <si>
    <t>Исполнено с начала года</t>
  </si>
  <si>
    <t>(912 2 02 03015 05 0000 151) Субвенции бюджетам муниципальных районов  на осуществление первичного воинского учета на территориях, где отсутствуют военные комиссариаты</t>
  </si>
  <si>
    <t>(936 1 14 06013 10 0000 430) Доходы от продажи земельных участков, государственная собственность на которые не разграничена и которые  расположены в границах поселений.</t>
  </si>
  <si>
    <t>(903 2 02 03021 05 0000 151) Субвенции бюджетам муниципальных районов на ежемесячное денежное вознаграждение за классное руководство</t>
  </si>
  <si>
    <t>(936 2 02 03022 05 0000 151) Субвенции  бюджетам  муниципальных районов на предоставление гражданам субсидий на оплату жилого помещения и коммунальных услуг</t>
  </si>
  <si>
    <t>(000 2 19 05000 10 0000 151)Возврат остатков субсидий, субвенций и иных межбюджетных трансфертов, имеющих целевое назначение, прошлых лет из бюджетов поселений</t>
  </si>
  <si>
    <t>(936 1 16 51030 02 0000 140)Денежные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</si>
  <si>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(936 1 11 05025 05 0000 120) Доходы, получаемые в виде арендной платы. А также средства от продажи права на заключение договоров аренды за земли, находящиеся в собственности муниципальных райнов (за исключением земельных участков муниципальных бюджетных и автономных учреждений)</t>
  </si>
  <si>
    <t>(984 2 02 04999 10 0000 151) Прочие межбюджетные трансферты, передаваемые бюджетам поселений</t>
  </si>
  <si>
    <t>(985 2 02 04999 10 0000 151) Прочие межбюджетные трансферты</t>
  </si>
  <si>
    <t>(986 2 02 04999 10 0000 151) Прочие межбюджетные трансферты, передаваемые бюджетам поселений</t>
  </si>
  <si>
    <t>(987 2 02 04999 10 0000 151) Прочие межбюджетные трансферты, передав. Поселения</t>
  </si>
  <si>
    <t>(000 2 02 03015 10 0000 151) Субвенции бюджетам поселений на осуществление первичного воинского учета на территориях, где отсутствуют военные комиссариаты</t>
  </si>
  <si>
    <r>
      <t>(000 2 02 03024 10 2700 151) Субвенции бюджетам поселений на выполнение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созданию и деятельности в муниципальных образованиях административной комиссии)</t>
    </r>
  </si>
  <si>
    <t>(988 2 02 03024 10 2700 151) Субвенции бюджетам поселений на выполнение передаваемых полномочий субъектов Российской Федерации (в части государственных полномочий по созданию и деятельности в муниципальных образованиях административной комиссии)</t>
  </si>
  <si>
    <t>Начальник финансового управления</t>
  </si>
  <si>
    <t>администрации Кильмезского района                                       Е.В. Гулин</t>
  </si>
  <si>
    <t>(988 2 02 04999 10 0000 151) Прочие межбюджетные трансферты, бюджетам поселений</t>
  </si>
  <si>
    <t>989 2 02 04999 10 0000 151) прочие межбюджетные трансферты, передаваемые бюджетам поселений</t>
  </si>
  <si>
    <t>(990 2 02 04999 10 0000 151) Прочие межбюджетные трансферты, передаваемые бюдже</t>
  </si>
  <si>
    <t>(991 2 02 03024 10 2700 151) Субвенции бюджетам поселений на выполнение передаваемых полномочий субъектов Российской Федерации (в части государственных полномочий по созданию и деятельности в муниципальных образованиях административной комиссии)</t>
  </si>
  <si>
    <t>(9122 02 01003 05 0000 151)  дотации бюджетам муниципальных районов на поддержку мер по обеспечению сбалансиролванности бюджетов</t>
  </si>
  <si>
    <t>(182 1 01 02030 01 0000 110) Налог на доходы физических лиц с доходов, полученных от осуществления деятельности физическими лицами, не являющимися налоговыми резидентами РФ</t>
  </si>
  <si>
    <t xml:space="preserve">(903 2 02 02999 05 0000 151) Прочие субсидии бюджетам муниципальных районов </t>
  </si>
  <si>
    <t>(992 2 02 02999 05 0000 151) Прочие субсидии бюджетам муниципальных районов</t>
  </si>
  <si>
    <r>
      <t xml:space="preserve">(992 2 02 03024 05 2100 151)Субвенции бюджетам муниципальных районов на выполнение отдельных государственных полномочий  по выплате отдельным категориям специалистов, </t>
    </r>
    <r>
      <rPr>
        <sz val="10"/>
        <color indexed="8"/>
        <rFont val="Arial Cyr"/>
        <family val="0"/>
      </rPr>
      <t>работающих в муниципальных учреждениях и проживающих в сельских населенных пунктах, поселках городского типа области, частичной компенсации их  расходов за наем жилого помещения, теплоснабжение (при отсутствии централизованного теплоснабжения (при наличии печного отопления)- на приобретение и доставку твердого топлива в пределах норм, установленных для продажи населению) и электроснабжение в размере установленном законом области об областном бюджете на очередной финансовый год)</t>
    </r>
  </si>
  <si>
    <t>(182 1 01 02030 01 0000 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</si>
  <si>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(188 1 16 43000 01 6000 140) Денежные взыскания (штрафы) за нарушение законодательства РФ</t>
  </si>
  <si>
    <t>(321 1 16 25060 01 0000 140) Денежные взыскания (штрафы) за нарушение земельного законодательства</t>
  </si>
  <si>
    <t>(935 2 02 02999 05 0000 151) Прочие субсидии бюджетам муниципальных районов</t>
  </si>
  <si>
    <t>(912 2 02 02999 05 0000 151) Прочие субсидии бюджетам муниципальных районов</t>
  </si>
  <si>
    <t>(984 1 17 14030 10 0000 180) Средства самообложения граждан, зачисляемый в БП</t>
  </si>
  <si>
    <t>(985 1 17 01050 10 0000 180)Невыясненные поступления, зачисляемые в бюджеты поселений</t>
  </si>
  <si>
    <t>(985 1 17 14030 10 0000 180) Средства самообложения граждан, зачисляемый в БП</t>
  </si>
  <si>
    <t>(985 2 04 05099 10 0000 180) Прочие безвозмездные поступления от негосударственных организаций в бюджеты поселений</t>
  </si>
  <si>
    <t>(985 2 07 05030 10 0000 180)Прочие безвозмездные поступления в бюджеты поселений</t>
  </si>
  <si>
    <t>(986 1 17 14030 10 0000 180) Средства самообложения граждан, зачисляемый в БП</t>
  </si>
  <si>
    <t>(987 1 17 14030 10 0000 180) Средства самообложения граждан, зачисляемый в БП</t>
  </si>
  <si>
    <t>(987 2 04 05099 10 0000 180) Прочие безвозмездные поступления от негосударственных организаций в бюджеты поселений</t>
  </si>
  <si>
    <t>(987 2 07 05030 10 0000 180)Прочие безвозмездные поступления в бюджеты поселений</t>
  </si>
  <si>
    <t>(987 1 17 01050 10 0000 180)Невыясненные поступления, зачисляемые в бюджеты поселений</t>
  </si>
  <si>
    <t>(936 2 02 02999 05 0000 151) Прочие субсидии бюджетам муниципальных районов</t>
  </si>
  <si>
    <t xml:space="preserve">(902 2 02 02999 05 0000 151) Прочие субсидии бюджетам муниципальных районов </t>
  </si>
  <si>
    <t>(903 2 02 02999 05 0000 151) Прочие субсидии бюджетам муниципальных районов (</t>
  </si>
  <si>
    <t>(903 2 02 04999 05 0000 151) Прочие межбюджетаные трансферты, передаваемые муниципальным районам</t>
  </si>
  <si>
    <t>(182 1 05 04020 02 0000 110)Налог, взимаемый с связи с применением патентной системы налогообложения, зачисляемый вбюджеты муниципальных районов</t>
  </si>
  <si>
    <r>
      <t>(903 2 02 03024 05 1400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реализации государственного стандарта общего образования)</t>
    </r>
  </si>
  <si>
    <r>
      <t>(936 2 02 03024 05 1500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созданию в муниципальных районах комиссий по делам несовершеннолетных и защите их прав и осуществлению деятельности в сфере профилактики безнадзорности и правонарушений несовершеннолетных ,включая административную юрисдикцию)</t>
    </r>
  </si>
  <si>
    <t>(000 1 17 01050 05 0000 180) Невыясненные  поступления, зачисляемые в бюджеты муниц. районов</t>
  </si>
  <si>
    <t>(000 1 17 01050 10 0000 180) Невыясненные  поступления, зачисляемые в бюджеты поселений</t>
  </si>
  <si>
    <r>
      <t>(936 2 02 03024 05 1600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 по хранению, комплектованию муниципальных архивов документами Архивного фонда Российской Федерации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государственному учету документов Архивного фонда Российской Федерации и других архивных документов, относящихся к государственной собственности области, находящихся на территории муниципальных образований, временно хранящихся в муниципальных архивах)</t>
    </r>
  </si>
  <si>
    <t xml:space="preserve">(000 2 02 02999 10 0000 151) Прочие субсидии бюджетам поселений </t>
  </si>
  <si>
    <r>
      <t>(936 2 02 03024 05 1700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поддержке сельскохозяйственного производства, за исключением реализации мероприятий, предусмотренных федеральными целевыми программами)</t>
    </r>
  </si>
  <si>
    <t>(983 1 17 05050 10 0000 180) Прочие неналоговые доходы бюджетов поселений</t>
  </si>
  <si>
    <t>(985 1 17 05050 10 0000 180) Прочие неналоговые доходы бюджетов поселений</t>
  </si>
  <si>
    <t>(988 1 17 05050 10 0000 180) Прочие неналоговые доходы бюджетов поселений</t>
  </si>
  <si>
    <t>903 2 02 03029 05 0000 151)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</si>
  <si>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903 2 02 03027 05 0000 151)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</si>
  <si>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(182 1 05 03000 01 0000 110) Единый сельскохозяйственный налог</t>
  </si>
  <si>
    <t>(182 1 06 02010 02 0000 110) Налог на имущество организаций по имуществу, не входящему в Единую систему газоснабжения</t>
  </si>
  <si>
    <t>(182 1 08 03010 01 0000 110)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</si>
  <si>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(182 1 09 01030 05 1000 110) Налог на прибыль организаций, зачислявшийся до 1 января 2005 года в местные бюджеты, мобилизуемый на территориях муниципальных районов</t>
  </si>
  <si>
    <t>(182 1 09 04010 02 1000 110) Налог на имущество предприятий*</t>
  </si>
  <si>
    <t>(000 1 19 05000 05 0000 151) Возврат остатков субсидий и субвенций из бюджетов муниц. районов</t>
  </si>
  <si>
    <t>(000 1 17 05050 05 0000 180) Прочие неналоговые доходы бюджетов муниципальных районов</t>
  </si>
  <si>
    <t>(182 1 05 01011 01 0000 110) Налог, взимаемый с налогоплательщиков , выбравших в качестве объекта налогообложения доходы</t>
  </si>
  <si>
    <t>(991 2 02 02999 10 0000 151) Прочие субсидии бюджетам поселений</t>
  </si>
  <si>
    <t>(980 2 02 02999 10 0000 151) Прочие субсидии бюджетам поселений</t>
  </si>
  <si>
    <t>(981 2 02 02999 10 0000 151) Прочие субсидии бюджетам поселений</t>
  </si>
  <si>
    <t>(982 2 02 02999 10 0000 151) Прочие субсидии бюджетам поселений</t>
  </si>
  <si>
    <t>(983 2 02 02999 10 0000 151) Прочие субсидии бюджетам поселений</t>
  </si>
  <si>
    <t>(984 2 02 02999 10 0000 151) Прочие субсидии бюджетам поселений</t>
  </si>
  <si>
    <t>(985 2 02 02999 10 0000 151) Прочие субсидии бюджетам поселений</t>
  </si>
  <si>
    <t>(986 2 02 02999 10 0000 151) Прочие субсидии бюджетам поселений</t>
  </si>
  <si>
    <t>(988 2 02 02999 10 0000 151) Прочие субсидии бюджетам поселений</t>
  </si>
  <si>
    <t>(987 2 02 02999 10 0000 151) Прочие субсидии бюджетам поселений</t>
  </si>
  <si>
    <t>(990 2 02 02999 10 0000 151) Прочие субсидии бюджетам поселений</t>
  </si>
  <si>
    <t>(989 2 02 02999 10 0000 151) Прочие субсидии бюджетам поселений</t>
  </si>
  <si>
    <t>(182 1 05 02010 02 0000 110) Единый налог на вмененный доход для отдельных видов деятельности</t>
  </si>
  <si>
    <t>(182 1 05 03010 01 0000 110) Единый сельскохозяйственный налог</t>
  </si>
  <si>
    <t>(182 1 05 03020 01 0000 110) Единый сельскохозяйственный налог (за налоговые периоды, истекшие до 1 января 2011 года)</t>
  </si>
  <si>
    <t>(903 2 19 05000 05 0000 151)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</si>
  <si>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(912 2 19 05000 05 0000 151)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</si>
  <si>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(936 2 02 02008 05 0000 151)Субсидии бюджетам муниципальных районов на обеспечение жильем молодых семей </t>
  </si>
  <si>
    <t>(182 1 09 04050 10 1000 110) Земельный налог (по обязательствам, возникшим до 1 января 2006 года), мобилизуемый на территориях поселений</t>
  </si>
  <si>
    <t>(982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</si>
  <si>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(188 1 16 30000 01 0000 140) Денежные взыскания (штрафы) за административные правонарушения в области дорожного движения</t>
  </si>
  <si>
    <t>(072 1 16 25060 01 0000 140) Денежные взыскания (штрафы) за нарушение земельного законодательства</t>
  </si>
  <si>
    <t>(860 16 35030 05 0000 140) Суммы по искам о возмещении вреда, причиненного окружающей среде, подлежащие зачислению в бюджеты муниципальных районов</t>
  </si>
  <si>
    <t>(182 1 06 06023 10 0000 110) Земельный налог,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</si>
  <si>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(000 1 17 14030 10 0000180)Средства самообложения граждан, зачисляемые в БП</t>
  </si>
  <si>
    <t>981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</si>
  <si>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(182 1 09 04050 10 0000 110)Земельный налог (по обязательствам, возникшим до 1 января 2006 года), мобилизуемый на территориях поселений</t>
  </si>
  <si>
    <t>(981 2 02 01001 10 0100 151) Дотации бюджетам поселений на выравнивание бюджетной обеспеченности</t>
  </si>
  <si>
    <t>(981 2 02 01001 10 0200 151) Дотации бюджетам поселений на выравнивание бюджетной обеспеченности</t>
  </si>
  <si>
    <t>(981 2 02 01003 10 0000 151) Дотации бюджетам поселений на поддержку мер по обеспечению сбалансированности бюджетов</t>
  </si>
  <si>
    <t>982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</si>
  <si>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(991 1 17 01050 10 0000 180)Невыясненные поступления, зачисляемые в бюджеты поселений</t>
  </si>
  <si>
    <t>(982 2 02 01001 10 0200 151) Дотации бюджетам поселений на выравнивание бюджетной обеспеченности</t>
  </si>
  <si>
    <t>(982 2 02 01003 10 0000 151) Дотации бюджетам поселений на поддержку мер по обеспечению сбалансированности бюджетов</t>
  </si>
  <si>
    <t>(182 1 06 06023 10 0000 110)Земельный налог, взимаемый по ставкам, утсановленным в соответствии с подпунктом 2 пункта 1 статьи 394 НКРФ и применяемым к объектам налогообложения,расположенным в границах поселений</t>
  </si>
  <si>
    <t>(990 1 17 14030 10 0000 180) Средства самообложения граждан, зачисляемый в БП</t>
  </si>
  <si>
    <t>(990 2 07 05030 10 0000 180)Прочие безвозмездные поступления в бюджеты поселений</t>
  </si>
  <si>
    <t>(182 1 01 02030 01 0000 110)Налог на доходы физических лиц с доходов, полученных физическими лицами в соответствии со статьей 228 НКРФ</t>
  </si>
  <si>
    <r>
      <t>(936 2 02 03024 05 2700 151) Субвенции бюджетам муниципальных районов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созданию и деятельности в муниципальных образованиях административной комиссии)</t>
    </r>
  </si>
  <si>
    <t>(991 1 14 02053 10 0000 410)Доходы от реализации иного имущества,находящегося в собственности поселений</t>
  </si>
  <si>
    <t>(991 1 16 18050 10 0000 140)Денежные взыскания(штрафы) за нарушение бюджетного законодательства (в части бюджетов поселений)</t>
  </si>
  <si>
    <t>(991 1 16 51040 02 0000 140)Денежные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</si>
  <si>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(991 2 07 05030 10 0000 180)Прочие безвозмездные поступления в бюджеты поселений</t>
  </si>
  <si>
    <t>(177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</si>
  <si>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(912 2 02 01999 05 0000 151) Прочие дотации бюджетам поселений</t>
  </si>
  <si>
    <t>(182 1 09 07050 05 1000 110) Прочие местные налоги и сборы</t>
  </si>
  <si>
    <t>(182 1 09 07030 05 1000 110)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</si>
  <si>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(182 1 09 06020 02 0000 110) Сбор на нужды образовательных учреждений , взимаемый с юридических лиц</t>
  </si>
  <si>
    <t>(182 1 09 06010 02 1000 110) Налог с продаж*</t>
  </si>
  <si>
    <t>2</t>
  </si>
  <si>
    <t>4</t>
  </si>
  <si>
    <t>5</t>
  </si>
  <si>
    <t>(987 1 17 05050 10 0000 180 Прочие неналоговые доходы  бюджетов поселений</t>
  </si>
  <si>
    <t>(936 2 02 03099 05 0000 151)Субвенции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</si>
  <si>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(936 1 11 05035 05 0000 120) Доходы от сдачи в аренду имущества, находящегося в оперативном управлении муниципальных районов и созданных ими учреждений (за исключением имущества муниципальных автономных учреждений)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</si>
</sst>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  <numFmt numFmtId="171" formatCode="#,##0.0000"/>
    <numFmt numFmtId="172" formatCode="#,##0.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&quot;р.&quot;"/>
    <numFmt numFmtId="179" formatCode="[$-FC19]d\ mmmm\ yyyy\ &quot;г.&quot;"/>
    <numFmt numFmtId="180" formatCode="#,##0.0_ ;\-#,##0.0\ 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10"/>
      <color indexed="10"/>
      <name val="Arial Cyr"/>
      <family val="0"/>
    </font>
    <font>
      <sz val="10"/>
      <color indexed="57"/>
      <name val="Arial Cyr"/>
      <family val="0"/>
    </font>
    <font>
      <i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color indexed="8"/>
      <name val="Arial Cyr"/>
      <family val="0"/>
    </font>
    <font>
      <b/>
      <i/>
      <sz val="12"/>
      <color indexed="8"/>
      <name val="Arial Cyr"/>
      <family val="0"/>
    </font>
    <font>
      <sz val="11"/>
      <color indexed="10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24" borderId="0" xfId="0" applyFont="1" applyFill="1" applyAlignment="1">
      <alignment horizontal="left" wrapText="1"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49" fontId="0" fillId="24" borderId="12" xfId="0" applyNumberFormat="1" applyFill="1" applyBorder="1" applyAlignment="1">
      <alignment horizontal="center" vertical="center" wrapText="1" shrinkToFit="1"/>
    </xf>
    <xf numFmtId="0" fontId="0" fillId="24" borderId="13" xfId="0" applyFill="1" applyBorder="1" applyAlignment="1">
      <alignment/>
    </xf>
    <xf numFmtId="0" fontId="0" fillId="24" borderId="10" xfId="0" applyNumberFormat="1" applyFill="1" applyBorder="1" applyAlignment="1">
      <alignment/>
    </xf>
    <xf numFmtId="0" fontId="3" fillId="24" borderId="12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6" fillId="25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" fillId="24" borderId="0" xfId="0" applyNumberFormat="1" applyFont="1" applyFill="1" applyAlignment="1">
      <alignment horizontal="left" wrapText="1"/>
    </xf>
    <xf numFmtId="168" fontId="8" fillId="2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24" borderId="11" xfId="0" applyFont="1" applyFill="1" applyBorder="1" applyAlignment="1">
      <alignment/>
    </xf>
    <xf numFmtId="0" fontId="10" fillId="24" borderId="12" xfId="0" applyNumberFormat="1" applyFont="1" applyFill="1" applyBorder="1" applyAlignment="1">
      <alignment horizontal="left" vertical="top" wrapText="1"/>
    </xf>
    <xf numFmtId="0" fontId="12" fillId="25" borderId="12" xfId="0" applyNumberFormat="1" applyFont="1" applyFill="1" applyBorder="1" applyAlignment="1">
      <alignment horizontal="right" vertical="top" wrapText="1"/>
    </xf>
    <xf numFmtId="1" fontId="3" fillId="24" borderId="12" xfId="0" applyNumberFormat="1" applyFont="1" applyFill="1" applyBorder="1" applyAlignment="1">
      <alignment horizontal="left" vertical="top" wrapText="1"/>
    </xf>
    <xf numFmtId="0" fontId="3" fillId="24" borderId="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24" borderId="0" xfId="0" applyFill="1" applyBorder="1" applyAlignment="1">
      <alignment/>
    </xf>
    <xf numFmtId="0" fontId="4" fillId="24" borderId="15" xfId="0" applyNumberFormat="1" applyFont="1" applyFill="1" applyBorder="1" applyAlignment="1">
      <alignment horizontal="center" vertical="center" wrapText="1" shrinkToFit="1"/>
    </xf>
    <xf numFmtId="49" fontId="4" fillId="24" borderId="15" xfId="0" applyNumberFormat="1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49" fontId="4" fillId="24" borderId="12" xfId="0" applyNumberFormat="1" applyFont="1" applyFill="1" applyBorder="1" applyAlignment="1">
      <alignment horizontal="center" vertical="center" wrapText="1" shrinkToFit="1"/>
    </xf>
    <xf numFmtId="0" fontId="4" fillId="24" borderId="12" xfId="0" applyFont="1" applyFill="1" applyBorder="1" applyAlignment="1">
      <alignment horizontal="center" vertical="center" wrapText="1"/>
    </xf>
    <xf numFmtId="0" fontId="6" fillId="25" borderId="12" xfId="0" applyNumberFormat="1" applyFont="1" applyFill="1" applyBorder="1" applyAlignment="1">
      <alignment horizontal="center" vertical="center" wrapText="1"/>
    </xf>
    <xf numFmtId="0" fontId="13" fillId="24" borderId="15" xfId="0" applyNumberFormat="1" applyFont="1" applyFill="1" applyBorder="1" applyAlignment="1">
      <alignment horizontal="center" vertical="center" wrapText="1" shrinkToFit="1"/>
    </xf>
    <xf numFmtId="49" fontId="13" fillId="24" borderId="15" xfId="0" applyNumberFormat="1" applyFont="1" applyFill="1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wrapText="1" shrinkToFit="1"/>
    </xf>
    <xf numFmtId="49" fontId="13" fillId="24" borderId="12" xfId="0" applyNumberFormat="1" applyFont="1" applyFill="1" applyBorder="1" applyAlignment="1">
      <alignment horizontal="center" vertical="center" wrapText="1" shrinkToFit="1"/>
    </xf>
    <xf numFmtId="0" fontId="13" fillId="24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 shrinkToFit="1"/>
    </xf>
    <xf numFmtId="49" fontId="0" fillId="24" borderId="12" xfId="0" applyNumberFormat="1" applyFont="1" applyFill="1" applyBorder="1" applyAlignment="1">
      <alignment horizontal="center" vertical="center" wrapText="1" shrinkToFit="1"/>
    </xf>
    <xf numFmtId="0" fontId="0" fillId="24" borderId="15" xfId="0" applyNumberFormat="1" applyFont="1" applyFill="1" applyBorder="1" applyAlignment="1">
      <alignment horizontal="center" vertical="center" wrapText="1" shrinkToFit="1"/>
    </xf>
    <xf numFmtId="49" fontId="0" fillId="24" borderId="15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2" fontId="0" fillId="24" borderId="0" xfId="0" applyNumberFormat="1" applyFill="1" applyBorder="1" applyAlignment="1">
      <alignment/>
    </xf>
    <xf numFmtId="0" fontId="0" fillId="0" borderId="0" xfId="0" applyAlignment="1">
      <alignment/>
    </xf>
    <xf numFmtId="0" fontId="14" fillId="24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8" fontId="1" fillId="24" borderId="12" xfId="0" applyNumberFormat="1" applyFont="1" applyFill="1" applyBorder="1" applyAlignment="1">
      <alignment horizontal="right" shrinkToFit="1"/>
    </xf>
    <xf numFmtId="168" fontId="1" fillId="24" borderId="12" xfId="0" applyNumberFormat="1" applyFont="1" applyFill="1" applyBorder="1" applyAlignment="1">
      <alignment/>
    </xf>
    <xf numFmtId="168" fontId="17" fillId="25" borderId="12" xfId="0" applyNumberFormat="1" applyFont="1" applyFill="1" applyBorder="1" applyAlignment="1">
      <alignment horizontal="right" shrinkToFit="1"/>
    </xf>
    <xf numFmtId="168" fontId="18" fillId="25" borderId="12" xfId="0" applyNumberFormat="1" applyFont="1" applyFill="1" applyBorder="1" applyAlignment="1">
      <alignment horizontal="right" shrinkToFit="1"/>
    </xf>
    <xf numFmtId="168" fontId="18" fillId="25" borderId="12" xfId="0" applyNumberFormat="1" applyFont="1" applyFill="1" applyBorder="1" applyAlignment="1">
      <alignment/>
    </xf>
    <xf numFmtId="168" fontId="17" fillId="25" borderId="12" xfId="0" applyNumberFormat="1" applyFont="1" applyFill="1" applyBorder="1" applyAlignment="1">
      <alignment/>
    </xf>
    <xf numFmtId="168" fontId="1" fillId="24" borderId="12" xfId="0" applyNumberFormat="1" applyFont="1" applyFill="1" applyBorder="1" applyAlignment="1">
      <alignment horizontal="right" wrapText="1" shrinkToFit="1"/>
    </xf>
    <xf numFmtId="168" fontId="1" fillId="0" borderId="12" xfId="0" applyNumberFormat="1" applyFont="1" applyFill="1" applyBorder="1" applyAlignment="1">
      <alignment horizontal="right" shrinkToFit="1"/>
    </xf>
    <xf numFmtId="168" fontId="1" fillId="0" borderId="12" xfId="0" applyNumberFormat="1" applyFont="1" applyFill="1" applyBorder="1" applyAlignment="1">
      <alignment/>
    </xf>
    <xf numFmtId="168" fontId="19" fillId="24" borderId="12" xfId="0" applyNumberFormat="1" applyFont="1" applyFill="1" applyBorder="1" applyAlignment="1">
      <alignment horizontal="right" shrinkToFit="1"/>
    </xf>
    <xf numFmtId="170" fontId="1" fillId="24" borderId="12" xfId="0" applyNumberFormat="1" applyFont="1" applyFill="1" applyBorder="1" applyAlignment="1">
      <alignment horizontal="right" shrinkToFit="1"/>
    </xf>
    <xf numFmtId="170" fontId="19" fillId="24" borderId="12" xfId="0" applyNumberFormat="1" applyFont="1" applyFill="1" applyBorder="1" applyAlignment="1">
      <alignment horizontal="right" shrinkToFit="1"/>
    </xf>
    <xf numFmtId="170" fontId="17" fillId="25" borderId="12" xfId="0" applyNumberFormat="1" applyFont="1" applyFill="1" applyBorder="1" applyAlignment="1">
      <alignment horizontal="right" shrinkToFit="1"/>
    </xf>
    <xf numFmtId="168" fontId="1" fillId="24" borderId="16" xfId="0" applyNumberFormat="1" applyFont="1" applyFill="1" applyBorder="1" applyAlignment="1">
      <alignment horizontal="right" shrinkToFit="1"/>
    </xf>
    <xf numFmtId="168" fontId="20" fillId="25" borderId="12" xfId="0" applyNumberFormat="1" applyFont="1" applyFill="1" applyBorder="1" applyAlignment="1">
      <alignment horizontal="right" shrinkToFit="1"/>
    </xf>
    <xf numFmtId="4" fontId="17" fillId="25" borderId="12" xfId="0" applyNumberFormat="1" applyFont="1" applyFill="1" applyBorder="1" applyAlignment="1">
      <alignment horizontal="right" shrinkToFit="1"/>
    </xf>
    <xf numFmtId="0" fontId="21" fillId="0" borderId="0" xfId="0" applyFont="1" applyAlignment="1">
      <alignment/>
    </xf>
    <xf numFmtId="168" fontId="22" fillId="24" borderId="12" xfId="0" applyNumberFormat="1" applyFont="1" applyFill="1" applyBorder="1" applyAlignment="1">
      <alignment horizontal="right" shrinkToFit="1"/>
    </xf>
    <xf numFmtId="170" fontId="22" fillId="24" borderId="12" xfId="0" applyNumberFormat="1" applyFont="1" applyFill="1" applyBorder="1" applyAlignment="1">
      <alignment horizontal="right" shrinkToFit="1"/>
    </xf>
    <xf numFmtId="168" fontId="23" fillId="24" borderId="12" xfId="0" applyNumberFormat="1" applyFont="1" applyFill="1" applyBorder="1" applyAlignment="1">
      <alignment horizontal="right" shrinkToFit="1"/>
    </xf>
    <xf numFmtId="170" fontId="23" fillId="24" borderId="12" xfId="0" applyNumberFormat="1" applyFont="1" applyFill="1" applyBorder="1" applyAlignment="1">
      <alignment horizontal="right" shrinkToFit="1"/>
    </xf>
    <xf numFmtId="168" fontId="17" fillId="25" borderId="12" xfId="0" applyNumberFormat="1" applyFont="1" applyFill="1" applyBorder="1" applyAlignment="1">
      <alignment horizontal="center" vertical="center" shrinkToFit="1"/>
    </xf>
    <xf numFmtId="168" fontId="24" fillId="25" borderId="12" xfId="0" applyNumberFormat="1" applyFont="1" applyFill="1" applyBorder="1" applyAlignment="1">
      <alignment horizontal="right" shrinkToFit="1"/>
    </xf>
    <xf numFmtId="168" fontId="25" fillId="25" borderId="12" xfId="0" applyNumberFormat="1" applyFont="1" applyFill="1" applyBorder="1" applyAlignment="1">
      <alignment horizontal="right" shrinkToFit="1"/>
    </xf>
    <xf numFmtId="4" fontId="25" fillId="25" borderId="12" xfId="0" applyNumberFormat="1" applyFont="1" applyFill="1" applyBorder="1" applyAlignment="1">
      <alignment horizontal="right" shrinkToFit="1"/>
    </xf>
    <xf numFmtId="170" fontId="1" fillId="0" borderId="12" xfId="0" applyNumberFormat="1" applyFont="1" applyBorder="1" applyAlignment="1">
      <alignment horizontal="right" shrinkToFit="1"/>
    </xf>
    <xf numFmtId="168" fontId="17" fillId="25" borderId="12" xfId="0" applyNumberFormat="1" applyFont="1" applyFill="1" applyBorder="1" applyAlignment="1">
      <alignment horizontal="right" wrapText="1" shrinkToFit="1"/>
    </xf>
    <xf numFmtId="168" fontId="19" fillId="0" borderId="12" xfId="0" applyNumberFormat="1" applyFont="1" applyFill="1" applyBorder="1" applyAlignment="1">
      <alignment horizontal="right" shrinkToFit="1"/>
    </xf>
    <xf numFmtId="168" fontId="22" fillId="0" borderId="12" xfId="0" applyNumberFormat="1" applyFont="1" applyFill="1" applyBorder="1" applyAlignment="1">
      <alignment horizontal="right" shrinkToFit="1"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24" borderId="0" xfId="0" applyNumberFormat="1" applyFont="1" applyFill="1" applyBorder="1" applyAlignment="1">
      <alignment horizontal="left" vertical="top" wrapText="1"/>
    </xf>
    <xf numFmtId="168" fontId="0" fillId="24" borderId="13" xfId="0" applyNumberFormat="1" applyFill="1" applyBorder="1" applyAlignment="1">
      <alignment/>
    </xf>
    <xf numFmtId="168" fontId="0" fillId="24" borderId="11" xfId="0" applyNumberFormat="1" applyFill="1" applyBorder="1" applyAlignment="1">
      <alignment/>
    </xf>
    <xf numFmtId="170" fontId="0" fillId="24" borderId="11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68" fontId="19" fillId="24" borderId="0" xfId="0" applyNumberFormat="1" applyFont="1" applyFill="1" applyBorder="1" applyAlignment="1">
      <alignment horizontal="right" shrinkToFit="1"/>
    </xf>
    <xf numFmtId="168" fontId="1" fillId="24" borderId="0" xfId="0" applyNumberFormat="1" applyFont="1" applyFill="1" applyBorder="1" applyAlignment="1">
      <alignment horizontal="right" shrinkToFit="1"/>
    </xf>
    <xf numFmtId="0" fontId="3" fillId="0" borderId="12" xfId="0" applyNumberFormat="1" applyFont="1" applyFill="1" applyBorder="1" applyAlignment="1">
      <alignment horizontal="left" vertical="top" wrapText="1"/>
    </xf>
    <xf numFmtId="170" fontId="22" fillId="0" borderId="12" xfId="0" applyNumberFormat="1" applyFont="1" applyFill="1" applyBorder="1" applyAlignment="1">
      <alignment horizontal="right" shrinkToFit="1"/>
    </xf>
    <xf numFmtId="168" fontId="6" fillId="0" borderId="0" xfId="0" applyNumberFormat="1" applyFont="1" applyAlignment="1">
      <alignment/>
    </xf>
    <xf numFmtId="168" fontId="0" fillId="24" borderId="0" xfId="0" applyNumberFormat="1" applyFill="1" applyBorder="1" applyAlignment="1">
      <alignment/>
    </xf>
    <xf numFmtId="168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0" fontId="10" fillId="0" borderId="12" xfId="0" applyNumberFormat="1" applyFont="1" applyFill="1" applyBorder="1" applyAlignment="1" applyProtection="1">
      <alignment horizontal="left" vertical="top" wrapText="1"/>
      <protection locked="0"/>
    </xf>
    <xf numFmtId="170" fontId="27" fillId="0" borderId="0" xfId="0" applyNumberFormat="1" applyFont="1" applyFill="1" applyAlignment="1">
      <alignment/>
    </xf>
    <xf numFmtId="170" fontId="27" fillId="0" borderId="0" xfId="0" applyNumberFormat="1" applyFont="1" applyAlignment="1">
      <alignment/>
    </xf>
    <xf numFmtId="0" fontId="3" fillId="24" borderId="15" xfId="0" applyNumberFormat="1" applyFont="1" applyFill="1" applyBorder="1" applyAlignment="1">
      <alignment horizontal="left" wrapText="1" shrinkToFit="1"/>
    </xf>
    <xf numFmtId="0" fontId="3" fillId="24" borderId="15" xfId="0" applyNumberFormat="1" applyFont="1" applyFill="1" applyBorder="1" applyAlignment="1">
      <alignment horizontal="left" vertical="top" wrapText="1" shrinkToFit="1"/>
    </xf>
    <xf numFmtId="0" fontId="13" fillId="24" borderId="0" xfId="0" applyFont="1" applyFill="1" applyBorder="1" applyAlignment="1">
      <alignment horizontal="center" vertical="center" wrapText="1"/>
    </xf>
    <xf numFmtId="170" fontId="1" fillId="24" borderId="15" xfId="0" applyNumberFormat="1" applyFont="1" applyFill="1" applyBorder="1" applyAlignment="1">
      <alignment horizontal="right" wrapText="1" shrinkToFit="1"/>
    </xf>
    <xf numFmtId="170" fontId="1" fillId="0" borderId="15" xfId="0" applyNumberFormat="1" applyFont="1" applyBorder="1" applyAlignment="1">
      <alignment horizontal="right" wrapText="1" shrinkToFit="1"/>
    </xf>
    <xf numFmtId="170" fontId="1" fillId="24" borderId="12" xfId="0" applyNumberFormat="1" applyFont="1" applyFill="1" applyBorder="1" applyAlignment="1">
      <alignment horizontal="right" wrapText="1" shrinkToFit="1"/>
    </xf>
    <xf numFmtId="0" fontId="1" fillId="0" borderId="15" xfId="0" applyFont="1" applyBorder="1" applyAlignment="1">
      <alignment horizontal="right" wrapText="1" shrinkToFit="1"/>
    </xf>
    <xf numFmtId="0" fontId="13" fillId="0" borderId="12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24" borderId="15" xfId="0" applyNumberFormat="1" applyFont="1" applyFill="1" applyBorder="1" applyAlignment="1">
      <alignment horizontal="right" wrapText="1" shrinkToFit="1"/>
    </xf>
    <xf numFmtId="170" fontId="19" fillId="0" borderId="15" xfId="0" applyNumberFormat="1" applyFont="1" applyBorder="1" applyAlignment="1">
      <alignment horizontal="right" wrapText="1" shrinkToFit="1"/>
    </xf>
    <xf numFmtId="170" fontId="13" fillId="24" borderId="0" xfId="0" applyNumberFormat="1" applyFont="1" applyFill="1" applyBorder="1" applyAlignment="1">
      <alignment horizontal="center" vertical="center" wrapText="1"/>
    </xf>
    <xf numFmtId="168" fontId="23" fillId="0" borderId="12" xfId="0" applyNumberFormat="1" applyFont="1" applyFill="1" applyBorder="1" applyAlignment="1">
      <alignment horizontal="right" shrinkToFit="1"/>
    </xf>
    <xf numFmtId="0" fontId="0" fillId="0" borderId="0" xfId="0" applyNumberFormat="1" applyAlignment="1">
      <alignment horizontal="right"/>
    </xf>
    <xf numFmtId="170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68" fontId="11" fillId="24" borderId="0" xfId="0" applyNumberFormat="1" applyFont="1" applyFill="1" applyBorder="1" applyAlignment="1">
      <alignment horizontal="right" shrinkToFit="1"/>
    </xf>
    <xf numFmtId="0" fontId="0" fillId="24" borderId="0" xfId="0" applyNumberFormat="1" applyFont="1" applyFill="1" applyBorder="1" applyAlignment="1">
      <alignment horizontal="left" vertical="top" wrapText="1"/>
    </xf>
    <xf numFmtId="168" fontId="0" fillId="24" borderId="0" xfId="0" applyNumberFormat="1" applyFill="1" applyAlignment="1">
      <alignment/>
    </xf>
    <xf numFmtId="168" fontId="1" fillId="24" borderId="17" xfId="0" applyNumberFormat="1" applyFont="1" applyFill="1" applyBorder="1" applyAlignment="1">
      <alignment horizontal="right" shrinkToFit="1"/>
    </xf>
    <xf numFmtId="49" fontId="4" fillId="24" borderId="16" xfId="0" applyNumberFormat="1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4" fillId="24" borderId="16" xfId="0" applyNumberFormat="1" applyFont="1" applyFill="1" applyBorder="1" applyAlignment="1">
      <alignment horizontal="center" vertical="center" wrapText="1" shrinkToFit="1"/>
    </xf>
    <xf numFmtId="0" fontId="4" fillId="24" borderId="15" xfId="0" applyNumberFormat="1" applyFont="1" applyFill="1" applyBorder="1" applyAlignment="1">
      <alignment horizontal="center" vertical="center" wrapText="1" shrinkToFit="1"/>
    </xf>
    <xf numFmtId="49" fontId="0" fillId="24" borderId="16" xfId="0" applyNumberForma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49" fontId="0" fillId="24" borderId="16" xfId="0" applyNumberFormat="1" applyFont="1" applyFill="1" applyBorder="1" applyAlignment="1">
      <alignment horizontal="center" vertical="center" wrapText="1" shrinkToFit="1"/>
    </xf>
    <xf numFmtId="0" fontId="1" fillId="24" borderId="0" xfId="0" applyFont="1" applyFill="1" applyAlignment="1">
      <alignment horizontal="left" wrapText="1"/>
    </xf>
    <xf numFmtId="0" fontId="0" fillId="0" borderId="0" xfId="0" applyAlignment="1">
      <alignment/>
    </xf>
    <xf numFmtId="49" fontId="0" fillId="24" borderId="15" xfId="0" applyNumberFormat="1" applyFill="1" applyBorder="1" applyAlignment="1">
      <alignment horizontal="center" vertical="center" wrapText="1" shrinkToFit="1"/>
    </xf>
    <xf numFmtId="49" fontId="0" fillId="24" borderId="12" xfId="0" applyNumberForma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0" fillId="24" borderId="10" xfId="0" applyFill="1" applyBorder="1" applyAlignment="1">
      <alignment horizontal="right"/>
    </xf>
    <xf numFmtId="0" fontId="0" fillId="24" borderId="16" xfId="0" applyNumberFormat="1" applyFill="1" applyBorder="1" applyAlignment="1">
      <alignment horizontal="center" vertical="center" wrapText="1" shrinkToFit="1"/>
    </xf>
    <xf numFmtId="0" fontId="0" fillId="24" borderId="15" xfId="0" applyNumberFormat="1" applyFill="1" applyBorder="1" applyAlignment="1">
      <alignment horizontal="center" vertical="center" wrapText="1" shrinkToFit="1"/>
    </xf>
    <xf numFmtId="0" fontId="1" fillId="24" borderId="0" xfId="0" applyFont="1" applyFill="1" applyAlignment="1">
      <alignment horizontal="left"/>
    </xf>
    <xf numFmtId="0" fontId="0" fillId="24" borderId="0" xfId="0" applyFill="1" applyBorder="1" applyAlignment="1">
      <alignment horizontal="right"/>
    </xf>
    <xf numFmtId="0" fontId="0" fillId="0" borderId="12" xfId="0" applyBorder="1" applyAlignment="1">
      <alignment horizontal="center" vertical="center" wrapText="1" shrinkToFit="1"/>
    </xf>
    <xf numFmtId="49" fontId="0" fillId="24" borderId="15" xfId="0" applyNumberFormat="1" applyFont="1" applyFill="1" applyBorder="1" applyAlignment="1">
      <alignment horizontal="center" vertical="center" wrapText="1" shrinkToFit="1"/>
    </xf>
    <xf numFmtId="49" fontId="0" fillId="24" borderId="12" xfId="0" applyNumberFormat="1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/>
    </xf>
    <xf numFmtId="0" fontId="0" fillId="24" borderId="16" xfId="0" applyNumberFormat="1" applyFont="1" applyFill="1" applyBorder="1" applyAlignment="1">
      <alignment horizontal="center" vertical="center" wrapText="1" shrinkToFit="1"/>
    </xf>
    <xf numFmtId="0" fontId="0" fillId="24" borderId="15" xfId="0" applyNumberFormat="1" applyFont="1" applyFill="1" applyBorder="1" applyAlignment="1">
      <alignment horizontal="center" vertical="center" wrapText="1" shrinkToFit="1"/>
    </xf>
    <xf numFmtId="0" fontId="26" fillId="24" borderId="0" xfId="0" applyFont="1" applyFill="1" applyAlignment="1">
      <alignment horizontal="left"/>
    </xf>
    <xf numFmtId="49" fontId="4" fillId="24" borderId="15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49" fontId="4" fillId="24" borderId="12" xfId="0" applyNumberFormat="1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="75" zoomScaleNormal="75" zoomScalePageLayoutView="0" workbookViewId="0" topLeftCell="A26">
      <selection activeCell="B41" sqref="B41"/>
    </sheetView>
  </sheetViews>
  <sheetFormatPr defaultColWidth="9.00390625" defaultRowHeight="12.75"/>
  <cols>
    <col min="1" max="1" width="52.75390625" style="10" customWidth="1"/>
    <col min="2" max="2" width="16.25390625" style="0" customWidth="1"/>
    <col min="3" max="3" width="15.875" style="0" customWidth="1"/>
    <col min="4" max="4" width="14.625" style="0" customWidth="1"/>
    <col min="5" max="6" width="15.875" style="0" customWidth="1"/>
    <col min="7" max="7" width="12.00390625" style="0" customWidth="1"/>
    <col min="8" max="8" width="0" style="0" hidden="1" customWidth="1"/>
    <col min="9" max="9" width="12.25390625" style="0" customWidth="1"/>
  </cols>
  <sheetData>
    <row r="1" spans="1:9" ht="15">
      <c r="A1" s="125" t="s">
        <v>321</v>
      </c>
      <c r="B1" s="125"/>
      <c r="C1" s="125"/>
      <c r="D1" s="126"/>
      <c r="E1" s="126"/>
      <c r="F1" s="126"/>
      <c r="G1" s="126"/>
      <c r="H1" s="126"/>
      <c r="I1" s="126"/>
    </row>
    <row r="2" spans="1:9" ht="15">
      <c r="A2" s="1"/>
      <c r="B2" s="1"/>
      <c r="C2" s="1"/>
      <c r="D2" s="2"/>
      <c r="E2" s="2"/>
      <c r="F2" s="2"/>
      <c r="G2" s="2"/>
      <c r="H2" s="2"/>
      <c r="I2" s="2"/>
    </row>
    <row r="3" spans="1:9" ht="18">
      <c r="A3" s="130" t="s">
        <v>220</v>
      </c>
      <c r="B3" s="130"/>
      <c r="C3" s="130"/>
      <c r="D3" s="130"/>
      <c r="E3" s="130"/>
      <c r="F3" s="130"/>
      <c r="G3" s="130"/>
      <c r="H3" s="130"/>
      <c r="I3" s="2"/>
    </row>
    <row r="4" spans="1:9" ht="18">
      <c r="A4" s="130" t="s">
        <v>36</v>
      </c>
      <c r="B4" s="130"/>
      <c r="C4" s="130"/>
      <c r="D4" s="130"/>
      <c r="E4" s="130"/>
      <c r="F4" s="130"/>
      <c r="G4" s="130"/>
      <c r="H4" s="130"/>
      <c r="I4" s="2"/>
    </row>
    <row r="5" spans="1:9" ht="18">
      <c r="A5" s="3"/>
      <c r="B5" s="3"/>
      <c r="C5" s="3"/>
      <c r="D5" s="3"/>
      <c r="E5" s="3"/>
      <c r="F5" s="3"/>
      <c r="G5" s="3"/>
      <c r="H5" s="3"/>
      <c r="I5" s="2"/>
    </row>
    <row r="6" spans="1:9" ht="12.75">
      <c r="A6" s="8"/>
      <c r="B6" s="4"/>
      <c r="C6" s="4"/>
      <c r="D6" s="131" t="s">
        <v>322</v>
      </c>
      <c r="E6" s="131"/>
      <c r="F6" s="131"/>
      <c r="G6" s="131"/>
      <c r="H6" s="131"/>
      <c r="I6" s="2"/>
    </row>
    <row r="7" spans="1:9" ht="28.5" customHeight="1">
      <c r="A7" s="132" t="s">
        <v>323</v>
      </c>
      <c r="B7" s="122" t="s">
        <v>324</v>
      </c>
      <c r="C7" s="122" t="s">
        <v>256</v>
      </c>
      <c r="D7" s="122" t="s">
        <v>325</v>
      </c>
      <c r="E7" s="122" t="s">
        <v>35</v>
      </c>
      <c r="F7" s="124" t="s">
        <v>5</v>
      </c>
      <c r="G7" s="128" t="s">
        <v>163</v>
      </c>
      <c r="H7" s="129"/>
      <c r="I7" s="129"/>
    </row>
    <row r="8" spans="1:10" ht="24" customHeight="1">
      <c r="A8" s="133"/>
      <c r="B8" s="127"/>
      <c r="C8" s="127"/>
      <c r="D8" s="127"/>
      <c r="E8" s="123"/>
      <c r="F8" s="123"/>
      <c r="G8" s="6" t="s">
        <v>231</v>
      </c>
      <c r="H8" s="6"/>
      <c r="I8" s="35" t="s">
        <v>236</v>
      </c>
      <c r="J8" s="92"/>
    </row>
    <row r="9" spans="1:9" ht="17.25" customHeight="1">
      <c r="A9" s="29">
        <v>1</v>
      </c>
      <c r="B9" s="30" t="s">
        <v>440</v>
      </c>
      <c r="C9" s="31">
        <v>3</v>
      </c>
      <c r="D9" s="30" t="s">
        <v>441</v>
      </c>
      <c r="E9" s="31">
        <v>5</v>
      </c>
      <c r="F9" s="31">
        <v>6</v>
      </c>
      <c r="G9" s="32" t="s">
        <v>3</v>
      </c>
      <c r="H9" s="32"/>
      <c r="I9" s="33">
        <v>8</v>
      </c>
    </row>
    <row r="10" spans="1:9" ht="39.75" customHeight="1">
      <c r="A10" s="96" t="s">
        <v>289</v>
      </c>
      <c r="B10" s="99">
        <v>18.6</v>
      </c>
      <c r="C10" s="100"/>
      <c r="D10" s="99">
        <v>26.906</v>
      </c>
      <c r="E10" s="100"/>
      <c r="F10" s="47">
        <f>D10-E10</f>
        <v>26.906</v>
      </c>
      <c r="G10" s="47">
        <f>D10/B10*100</f>
        <v>144.6559139784946</v>
      </c>
      <c r="H10" s="101"/>
      <c r="I10" s="48" t="e">
        <f>D10/C10*100</f>
        <v>#DIV/0!</v>
      </c>
    </row>
    <row r="11" spans="1:9" ht="66" customHeight="1">
      <c r="A11" s="97" t="s">
        <v>313</v>
      </c>
      <c r="B11" s="99">
        <v>0.6</v>
      </c>
      <c r="C11" s="100"/>
      <c r="D11" s="99">
        <v>0.606</v>
      </c>
      <c r="E11" s="100"/>
      <c r="F11" s="47">
        <f>D11-E11</f>
        <v>0.606</v>
      </c>
      <c r="G11" s="47">
        <f>D11/B11*100</f>
        <v>101</v>
      </c>
      <c r="H11" s="101"/>
      <c r="I11" s="48" t="e">
        <f>D11/C11*100</f>
        <v>#DIV/0!</v>
      </c>
    </row>
    <row r="12" spans="1:9" ht="53.25" customHeight="1">
      <c r="A12" s="97" t="s">
        <v>314</v>
      </c>
      <c r="B12" s="99">
        <v>47.7</v>
      </c>
      <c r="C12" s="100"/>
      <c r="D12" s="99">
        <v>46.094</v>
      </c>
      <c r="E12" s="100"/>
      <c r="F12" s="47">
        <f>D12-E12</f>
        <v>46.094</v>
      </c>
      <c r="G12" s="47">
        <f aca="true" t="shared" si="0" ref="G12:G29">D12/B12*100</f>
        <v>96.63312368972747</v>
      </c>
      <c r="H12" s="101"/>
      <c r="I12" s="48" t="e">
        <f aca="true" t="shared" si="1" ref="I12:I29">D12/C12*100</f>
        <v>#DIV/0!</v>
      </c>
    </row>
    <row r="13" spans="1:9" ht="52.5" customHeight="1">
      <c r="A13" s="97" t="s">
        <v>315</v>
      </c>
      <c r="B13" s="99">
        <v>2.5</v>
      </c>
      <c r="C13" s="100"/>
      <c r="D13" s="99">
        <v>-2.315</v>
      </c>
      <c r="E13" s="100"/>
      <c r="F13" s="47">
        <f>D13-E13</f>
        <v>-2.315</v>
      </c>
      <c r="G13" s="47">
        <f t="shared" si="0"/>
        <v>-92.6</v>
      </c>
      <c r="H13" s="101"/>
      <c r="I13" s="48" t="e">
        <f t="shared" si="1"/>
        <v>#DIV/0!</v>
      </c>
    </row>
    <row r="14" spans="1:10" ht="76.5">
      <c r="A14" s="9" t="s">
        <v>273</v>
      </c>
      <c r="B14" s="47">
        <v>80</v>
      </c>
      <c r="C14" s="47"/>
      <c r="D14" s="47">
        <v>89.778</v>
      </c>
      <c r="E14" s="47">
        <v>103.7</v>
      </c>
      <c r="F14" s="47">
        <f>D14-E14</f>
        <v>-13.921999999999997</v>
      </c>
      <c r="G14" s="47">
        <f t="shared" si="0"/>
        <v>112.2225</v>
      </c>
      <c r="H14" s="101"/>
      <c r="I14" s="48" t="e">
        <f t="shared" si="1"/>
        <v>#DIV/0!</v>
      </c>
      <c r="J14" s="92"/>
    </row>
    <row r="15" spans="1:10" ht="38.25">
      <c r="A15" s="9" t="s">
        <v>428</v>
      </c>
      <c r="B15" s="47">
        <v>1.3</v>
      </c>
      <c r="C15" s="47"/>
      <c r="D15" s="47">
        <v>1.32</v>
      </c>
      <c r="E15" s="47"/>
      <c r="F15" s="47"/>
      <c r="G15" s="47">
        <f t="shared" si="0"/>
        <v>101.53846153846153</v>
      </c>
      <c r="H15" s="101"/>
      <c r="I15" s="48" t="e">
        <f t="shared" si="1"/>
        <v>#DIV/0!</v>
      </c>
      <c r="J15" s="92"/>
    </row>
    <row r="16" spans="1:9" ht="51">
      <c r="A16" s="17" t="s">
        <v>92</v>
      </c>
      <c r="B16" s="47">
        <v>13.6</v>
      </c>
      <c r="C16" s="47"/>
      <c r="D16" s="47">
        <v>17.561</v>
      </c>
      <c r="E16" s="47">
        <v>24.8</v>
      </c>
      <c r="F16" s="47">
        <f aca="true" t="shared" si="2" ref="F16:F30">D16-E16</f>
        <v>-7.239000000000001</v>
      </c>
      <c r="G16" s="47">
        <f t="shared" si="0"/>
        <v>129.125</v>
      </c>
      <c r="H16" s="101"/>
      <c r="I16" s="48" t="e">
        <f t="shared" si="1"/>
        <v>#DIV/0!</v>
      </c>
    </row>
    <row r="17" spans="1:9" ht="38.25">
      <c r="A17" s="17" t="s">
        <v>405</v>
      </c>
      <c r="B17" s="47"/>
      <c r="C17" s="47"/>
      <c r="D17" s="47"/>
      <c r="E17" s="47"/>
      <c r="F17" s="47">
        <f>D17-E17</f>
        <v>0</v>
      </c>
      <c r="G17" s="47" t="e">
        <f t="shared" si="0"/>
        <v>#DIV/0!</v>
      </c>
      <c r="H17" s="101"/>
      <c r="I17" s="48" t="e">
        <f t="shared" si="1"/>
        <v>#DIV/0!</v>
      </c>
    </row>
    <row r="18" spans="1:9" ht="51">
      <c r="A18" s="9" t="s">
        <v>171</v>
      </c>
      <c r="B18" s="47">
        <v>11</v>
      </c>
      <c r="C18" s="47"/>
      <c r="D18" s="47">
        <v>9.131</v>
      </c>
      <c r="E18" s="47">
        <v>12.7</v>
      </c>
      <c r="F18" s="47">
        <f t="shared" si="2"/>
        <v>-3.568999999999999</v>
      </c>
      <c r="G18" s="47">
        <f t="shared" si="0"/>
        <v>83.00909090909092</v>
      </c>
      <c r="H18" s="101"/>
      <c r="I18" s="48" t="e">
        <f t="shared" si="1"/>
        <v>#DIV/0!</v>
      </c>
    </row>
    <row r="19" spans="1:9" ht="76.5">
      <c r="A19" s="9" t="s">
        <v>175</v>
      </c>
      <c r="B19" s="47">
        <v>37.4</v>
      </c>
      <c r="C19" s="47"/>
      <c r="D19" s="47">
        <v>40.684</v>
      </c>
      <c r="E19" s="47">
        <v>43.1</v>
      </c>
      <c r="F19" s="47">
        <f t="shared" si="2"/>
        <v>-2.416000000000004</v>
      </c>
      <c r="G19" s="47">
        <f t="shared" si="0"/>
        <v>108.7807486631016</v>
      </c>
      <c r="H19" s="101"/>
      <c r="I19" s="48" t="e">
        <f t="shared" si="1"/>
        <v>#DIV/0!</v>
      </c>
    </row>
    <row r="20" spans="1:9" ht="76.5">
      <c r="A20" s="9" t="s">
        <v>414</v>
      </c>
      <c r="B20" s="47">
        <v>3</v>
      </c>
      <c r="C20" s="47"/>
      <c r="D20" s="47">
        <v>3.051</v>
      </c>
      <c r="E20" s="47"/>
      <c r="F20" s="47"/>
      <c r="G20" s="47">
        <f t="shared" si="0"/>
        <v>101.70000000000002</v>
      </c>
      <c r="H20" s="101"/>
      <c r="I20" s="48" t="e">
        <f t="shared" si="1"/>
        <v>#DIV/0!</v>
      </c>
    </row>
    <row r="21" spans="1:9" ht="76.5">
      <c r="A21" s="19" t="s">
        <v>176</v>
      </c>
      <c r="B21" s="47">
        <v>1.8</v>
      </c>
      <c r="C21" s="47"/>
      <c r="D21" s="47">
        <v>2.3</v>
      </c>
      <c r="E21" s="47">
        <v>1.4</v>
      </c>
      <c r="F21" s="47">
        <f t="shared" si="2"/>
        <v>0.8999999999999999</v>
      </c>
      <c r="G21" s="47">
        <f t="shared" si="0"/>
        <v>127.77777777777777</v>
      </c>
      <c r="H21" s="101"/>
      <c r="I21" s="48" t="e">
        <f t="shared" si="1"/>
        <v>#DIV/0!</v>
      </c>
    </row>
    <row r="22" spans="1:9" ht="89.25">
      <c r="A22" s="9" t="s">
        <v>125</v>
      </c>
      <c r="B22" s="47">
        <v>18.3</v>
      </c>
      <c r="C22" s="47"/>
      <c r="D22" s="47">
        <v>21.334</v>
      </c>
      <c r="E22" s="47">
        <v>13.9</v>
      </c>
      <c r="F22" s="47">
        <f t="shared" si="2"/>
        <v>7.433999999999999</v>
      </c>
      <c r="G22" s="47">
        <f t="shared" si="0"/>
        <v>116.5792349726776</v>
      </c>
      <c r="H22" s="101"/>
      <c r="I22" s="48" t="e">
        <f t="shared" si="1"/>
        <v>#DIV/0!</v>
      </c>
    </row>
    <row r="23" spans="1:9" ht="63.75">
      <c r="A23" s="9" t="s">
        <v>181</v>
      </c>
      <c r="B23" s="47">
        <v>10</v>
      </c>
      <c r="C23" s="47"/>
      <c r="D23" s="47">
        <v>10.033</v>
      </c>
      <c r="E23" s="47">
        <v>12.9</v>
      </c>
      <c r="F23" s="47">
        <f t="shared" si="2"/>
        <v>-2.867000000000001</v>
      </c>
      <c r="G23" s="47">
        <f t="shared" si="0"/>
        <v>100.32999999999998</v>
      </c>
      <c r="H23" s="101"/>
      <c r="I23" s="48" t="e">
        <f t="shared" si="1"/>
        <v>#DIV/0!</v>
      </c>
    </row>
    <row r="24" spans="1:9" ht="76.5">
      <c r="A24" s="9" t="s">
        <v>183</v>
      </c>
      <c r="B24" s="47">
        <v>10</v>
      </c>
      <c r="C24" s="47"/>
      <c r="D24" s="47">
        <v>7.46</v>
      </c>
      <c r="E24" s="47">
        <v>10.1</v>
      </c>
      <c r="F24" s="47">
        <f t="shared" si="2"/>
        <v>-2.6399999999999997</v>
      </c>
      <c r="G24" s="47">
        <f t="shared" si="0"/>
        <v>74.6</v>
      </c>
      <c r="H24" s="101"/>
      <c r="I24" s="48" t="e">
        <f t="shared" si="1"/>
        <v>#DIV/0!</v>
      </c>
    </row>
    <row r="25" spans="1:9" ht="51" hidden="1">
      <c r="A25" s="9" t="s">
        <v>146</v>
      </c>
      <c r="B25" s="47"/>
      <c r="C25" s="47"/>
      <c r="D25" s="47"/>
      <c r="E25" s="47"/>
      <c r="F25" s="47">
        <f t="shared" si="2"/>
        <v>0</v>
      </c>
      <c r="G25" s="47" t="e">
        <f t="shared" si="0"/>
        <v>#DIV/0!</v>
      </c>
      <c r="H25" s="101"/>
      <c r="I25" s="48" t="e">
        <f t="shared" si="1"/>
        <v>#DIV/0!</v>
      </c>
    </row>
    <row r="26" spans="1:9" ht="69" customHeight="1">
      <c r="A26" s="9" t="s">
        <v>316</v>
      </c>
      <c r="B26" s="47"/>
      <c r="C26" s="47"/>
      <c r="D26" s="47"/>
      <c r="E26" s="47"/>
      <c r="F26" s="47"/>
      <c r="G26" s="47" t="e">
        <f t="shared" si="0"/>
        <v>#DIV/0!</v>
      </c>
      <c r="H26" s="101"/>
      <c r="I26" s="48" t="e">
        <f t="shared" si="1"/>
        <v>#DIV/0!</v>
      </c>
    </row>
    <row r="27" spans="1:9" ht="25.5">
      <c r="A27" s="9" t="s">
        <v>10</v>
      </c>
      <c r="B27" s="47"/>
      <c r="C27" s="54"/>
      <c r="D27" s="47">
        <v>0.322</v>
      </c>
      <c r="E27" s="47">
        <v>0.1</v>
      </c>
      <c r="F27" s="47">
        <f t="shared" si="2"/>
        <v>0.222</v>
      </c>
      <c r="G27" s="47" t="e">
        <f t="shared" si="0"/>
        <v>#DIV/0!</v>
      </c>
      <c r="H27" s="101"/>
      <c r="I27" s="48" t="e">
        <f t="shared" si="1"/>
        <v>#DIV/0!</v>
      </c>
    </row>
    <row r="28" spans="1:9" ht="25.5">
      <c r="A28" s="9" t="s">
        <v>135</v>
      </c>
      <c r="B28" s="47">
        <v>33.8</v>
      </c>
      <c r="C28" s="47"/>
      <c r="D28" s="47">
        <v>15.4</v>
      </c>
      <c r="E28" s="47">
        <v>27.7</v>
      </c>
      <c r="F28" s="47">
        <f t="shared" si="2"/>
        <v>-12.299999999999999</v>
      </c>
      <c r="G28" s="47">
        <f t="shared" si="0"/>
        <v>45.562130177514796</v>
      </c>
      <c r="H28" s="101"/>
      <c r="I28" s="48" t="e">
        <f t="shared" si="1"/>
        <v>#DIV/0!</v>
      </c>
    </row>
    <row r="29" spans="1:9" ht="29.25" customHeight="1">
      <c r="A29" s="9" t="s">
        <v>137</v>
      </c>
      <c r="B29" s="47"/>
      <c r="C29" s="47"/>
      <c r="D29" s="47"/>
      <c r="E29" s="47"/>
      <c r="F29" s="47"/>
      <c r="G29" s="47" t="e">
        <f t="shared" si="0"/>
        <v>#DIV/0!</v>
      </c>
      <c r="H29" s="101"/>
      <c r="I29" s="48" t="e">
        <f t="shared" si="1"/>
        <v>#DIV/0!</v>
      </c>
    </row>
    <row r="30" spans="1:9" ht="15">
      <c r="A30" s="11" t="s">
        <v>211</v>
      </c>
      <c r="B30" s="49">
        <f>SUM(B10:B29)</f>
        <v>289.6</v>
      </c>
      <c r="C30" s="49">
        <f>SUM(C10:C29)</f>
        <v>0</v>
      </c>
      <c r="D30" s="49">
        <f>SUM(D10:D29)</f>
        <v>289.66499999999996</v>
      </c>
      <c r="E30" s="49">
        <f>SUM(E14:E28)</f>
        <v>250.39999999999998</v>
      </c>
      <c r="F30" s="49">
        <f t="shared" si="2"/>
        <v>39.264999999999986</v>
      </c>
      <c r="G30" s="49">
        <f>D30/B30*100</f>
        <v>100.0224447513812</v>
      </c>
      <c r="H30" s="49"/>
      <c r="I30" s="52" t="e">
        <f>D30/C30*100</f>
        <v>#DIV/0!</v>
      </c>
    </row>
    <row r="31" spans="1:10" ht="38.25">
      <c r="A31" s="9" t="s">
        <v>184</v>
      </c>
      <c r="B31" s="47">
        <v>123.3</v>
      </c>
      <c r="C31" s="47"/>
      <c r="D31" s="47">
        <v>123.3</v>
      </c>
      <c r="E31" s="47"/>
      <c r="F31" s="47"/>
      <c r="G31" s="47">
        <f>D31/B31*100</f>
        <v>100</v>
      </c>
      <c r="H31" s="47"/>
      <c r="I31" s="48" t="e">
        <f>D31/C31*100</f>
        <v>#DIV/0!</v>
      </c>
      <c r="J31" s="76"/>
    </row>
    <row r="32" spans="1:9" ht="38.25">
      <c r="A32" s="9" t="s">
        <v>185</v>
      </c>
      <c r="B32" s="47">
        <v>560.7</v>
      </c>
      <c r="C32" s="47"/>
      <c r="D32" s="47">
        <v>560.7</v>
      </c>
      <c r="E32" s="47"/>
      <c r="F32" s="47"/>
      <c r="G32" s="47">
        <f aca="true" t="shared" si="3" ref="G32:G38">D32/B32*100</f>
        <v>100</v>
      </c>
      <c r="H32" s="47"/>
      <c r="I32" s="48" t="e">
        <f aca="true" t="shared" si="4" ref="I32:I38">D32/C32*100</f>
        <v>#DIV/0!</v>
      </c>
    </row>
    <row r="33" spans="1:9" ht="38.25">
      <c r="A33" s="9" t="s">
        <v>186</v>
      </c>
      <c r="B33" s="47">
        <v>133.6</v>
      </c>
      <c r="C33" s="47"/>
      <c r="D33" s="47">
        <v>133.6</v>
      </c>
      <c r="E33" s="47"/>
      <c r="F33" s="47"/>
      <c r="G33" s="47">
        <f t="shared" si="3"/>
        <v>100</v>
      </c>
      <c r="H33" s="47"/>
      <c r="I33" s="48" t="e">
        <f t="shared" si="4"/>
        <v>#DIV/0!</v>
      </c>
    </row>
    <row r="34" spans="1:9" ht="25.5">
      <c r="A34" s="9" t="s">
        <v>392</v>
      </c>
      <c r="B34" s="47"/>
      <c r="C34" s="47"/>
      <c r="D34" s="47"/>
      <c r="E34" s="47"/>
      <c r="F34" s="47"/>
      <c r="G34" s="47" t="e">
        <f t="shared" si="3"/>
        <v>#DIV/0!</v>
      </c>
      <c r="H34" s="47"/>
      <c r="I34" s="48" t="e">
        <f t="shared" si="4"/>
        <v>#DIV/0!</v>
      </c>
    </row>
    <row r="35" spans="1:9" ht="51">
      <c r="A35" s="9" t="s">
        <v>187</v>
      </c>
      <c r="B35" s="47">
        <v>50.2</v>
      </c>
      <c r="C35" s="47"/>
      <c r="D35" s="47">
        <v>50.2</v>
      </c>
      <c r="E35" s="47"/>
      <c r="F35" s="47"/>
      <c r="G35" s="47">
        <f t="shared" si="3"/>
        <v>100</v>
      </c>
      <c r="H35" s="47"/>
      <c r="I35" s="48" t="e">
        <f t="shared" si="4"/>
        <v>#DIV/0!</v>
      </c>
    </row>
    <row r="36" spans="1:9" ht="25.5">
      <c r="A36" s="9" t="s">
        <v>130</v>
      </c>
      <c r="B36" s="47">
        <v>144.2</v>
      </c>
      <c r="C36" s="47"/>
      <c r="D36" s="47">
        <v>143.955</v>
      </c>
      <c r="E36" s="47"/>
      <c r="F36" s="47"/>
      <c r="G36" s="47">
        <f t="shared" si="3"/>
        <v>99.83009708737866</v>
      </c>
      <c r="H36" s="47"/>
      <c r="I36" s="48" t="e">
        <f t="shared" si="4"/>
        <v>#DIV/0!</v>
      </c>
    </row>
    <row r="37" spans="1:9" ht="38.25">
      <c r="A37" s="9" t="s">
        <v>136</v>
      </c>
      <c r="B37" s="47">
        <v>5</v>
      </c>
      <c r="C37" s="47"/>
      <c r="D37" s="47">
        <v>5</v>
      </c>
      <c r="E37" s="47"/>
      <c r="F37" s="47"/>
      <c r="G37" s="47">
        <f t="shared" si="3"/>
        <v>100</v>
      </c>
      <c r="H37" s="47"/>
      <c r="I37" s="48" t="e">
        <f t="shared" si="4"/>
        <v>#DIV/0!</v>
      </c>
    </row>
    <row r="38" spans="1:9" ht="25.5">
      <c r="A38" s="9" t="s">
        <v>161</v>
      </c>
      <c r="B38" s="47">
        <v>20.7</v>
      </c>
      <c r="C38" s="47"/>
      <c r="D38" s="47">
        <v>20.7</v>
      </c>
      <c r="E38" s="47"/>
      <c r="F38" s="47"/>
      <c r="G38" s="47">
        <f t="shared" si="3"/>
        <v>100</v>
      </c>
      <c r="H38" s="47"/>
      <c r="I38" s="48" t="e">
        <f t="shared" si="4"/>
        <v>#DIV/0!</v>
      </c>
    </row>
    <row r="39" spans="1:9" ht="15">
      <c r="A39" s="11" t="s">
        <v>213</v>
      </c>
      <c r="B39" s="49">
        <f>SUM(B31:B38)</f>
        <v>1037.7</v>
      </c>
      <c r="C39" s="49">
        <f>SUM(C31:C35)</f>
        <v>0</v>
      </c>
      <c r="D39" s="49">
        <f>SUM(D31:D38)</f>
        <v>1037.4550000000002</v>
      </c>
      <c r="E39" s="49">
        <f>SUM(E31:E35)</f>
        <v>0</v>
      </c>
      <c r="F39" s="49"/>
      <c r="G39" s="49">
        <f>D39/B39*100</f>
        <v>99.97639009347597</v>
      </c>
      <c r="H39" s="49"/>
      <c r="I39" s="52" t="e">
        <f>D39/C39*100</f>
        <v>#DIV/0!</v>
      </c>
    </row>
    <row r="40" spans="1:9" ht="15">
      <c r="A40" s="11" t="s">
        <v>214</v>
      </c>
      <c r="B40" s="49">
        <f>B30+B39</f>
        <v>1327.3000000000002</v>
      </c>
      <c r="C40" s="49">
        <f>C30+C39</f>
        <v>0</v>
      </c>
      <c r="D40" s="49">
        <f>D30+D39</f>
        <v>1327.1200000000001</v>
      </c>
      <c r="E40" s="49">
        <f>E30+E39</f>
        <v>250.39999999999998</v>
      </c>
      <c r="F40" s="49"/>
      <c r="G40" s="49">
        <f>D40/B40*100</f>
        <v>99.98643863482258</v>
      </c>
      <c r="H40" s="49"/>
      <c r="I40" s="52" t="e">
        <f>D40/C40*100</f>
        <v>#DIV/0!</v>
      </c>
    </row>
    <row r="41" spans="2:9" ht="12.75">
      <c r="B41" s="79"/>
      <c r="C41" s="7"/>
      <c r="D41" s="7"/>
      <c r="E41" s="7"/>
      <c r="F41" s="7"/>
      <c r="G41" s="7" t="e">
        <f>D41/B41*100</f>
        <v>#DIV/0!</v>
      </c>
      <c r="H41" s="7"/>
      <c r="I41" s="2"/>
    </row>
    <row r="42" spans="1:9" ht="12.75">
      <c r="A42" s="20"/>
      <c r="B42" s="2"/>
      <c r="C42" s="2"/>
      <c r="D42" s="2"/>
      <c r="E42" s="2"/>
      <c r="F42" s="2"/>
      <c r="G42" s="2"/>
      <c r="H42" s="2"/>
      <c r="I42" s="2"/>
    </row>
    <row r="44" s="44" customFormat="1" ht="14.25">
      <c r="A44" s="43"/>
    </row>
    <row r="45" s="44" customFormat="1" ht="14.25">
      <c r="A45" s="43" t="s">
        <v>340</v>
      </c>
    </row>
    <row r="46" spans="1:2" ht="12.75">
      <c r="A46" s="2" t="s">
        <v>341</v>
      </c>
      <c r="B46" t="s">
        <v>52</v>
      </c>
    </row>
    <row r="47" ht="12.75">
      <c r="A47" s="2"/>
    </row>
    <row r="48" ht="12.75">
      <c r="A48" s="2"/>
    </row>
    <row r="49" ht="12.75">
      <c r="A49" s="2"/>
    </row>
    <row r="50" s="46" customFormat="1" ht="12">
      <c r="A50" s="45" t="s">
        <v>131</v>
      </c>
    </row>
  </sheetData>
  <sheetProtection/>
  <mergeCells count="11">
    <mergeCell ref="D7:D8"/>
    <mergeCell ref="E7:E8"/>
    <mergeCell ref="F7:F8"/>
    <mergeCell ref="A1:I1"/>
    <mergeCell ref="C7:C8"/>
    <mergeCell ref="G7:I7"/>
    <mergeCell ref="A3:H3"/>
    <mergeCell ref="A4:H4"/>
    <mergeCell ref="D6:H6"/>
    <mergeCell ref="A7:A8"/>
    <mergeCell ref="B7:B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="75" zoomScaleNormal="75" zoomScalePageLayoutView="0" workbookViewId="0" topLeftCell="A23">
      <selection activeCell="A33" sqref="A33"/>
    </sheetView>
  </sheetViews>
  <sheetFormatPr defaultColWidth="9.00390625" defaultRowHeight="12.75"/>
  <cols>
    <col min="1" max="1" width="50.00390625" style="10" customWidth="1"/>
    <col min="2" max="2" width="15.375" style="0" customWidth="1"/>
    <col min="3" max="3" width="15.25390625" style="0" customWidth="1"/>
    <col min="4" max="6" width="14.625" style="0" customWidth="1"/>
    <col min="7" max="7" width="14.25390625" style="0" customWidth="1"/>
    <col min="8" max="8" width="11.625" style="0" customWidth="1"/>
    <col min="9" max="9" width="11.625" style="0" bestFit="1" customWidth="1"/>
  </cols>
  <sheetData>
    <row r="1" spans="1:8" ht="15" customHeight="1">
      <c r="A1" s="125" t="s">
        <v>321</v>
      </c>
      <c r="B1" s="125"/>
      <c r="C1" s="125"/>
      <c r="D1" s="126"/>
      <c r="E1" s="126"/>
      <c r="F1" s="126"/>
      <c r="G1" s="126"/>
      <c r="H1" s="126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0" t="s">
        <v>228</v>
      </c>
      <c r="B3" s="130"/>
      <c r="C3" s="130"/>
      <c r="D3" s="130"/>
      <c r="E3" s="130"/>
      <c r="F3" s="130"/>
      <c r="G3" s="130"/>
      <c r="H3" s="2"/>
    </row>
    <row r="4" spans="1:8" ht="18">
      <c r="A4" s="130" t="s">
        <v>36</v>
      </c>
      <c r="B4" s="130"/>
      <c r="C4" s="130"/>
      <c r="D4" s="130"/>
      <c r="E4" s="130"/>
      <c r="F4" s="130"/>
      <c r="G4" s="130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1" t="s">
        <v>322</v>
      </c>
      <c r="E6" s="131"/>
      <c r="F6" s="131"/>
      <c r="G6" s="131"/>
      <c r="H6" s="2"/>
    </row>
    <row r="7" spans="1:8" ht="29.25" customHeight="1">
      <c r="A7" s="132" t="s">
        <v>323</v>
      </c>
      <c r="B7" s="122" t="s">
        <v>324</v>
      </c>
      <c r="C7" s="122" t="s">
        <v>256</v>
      </c>
      <c r="D7" s="122" t="s">
        <v>325</v>
      </c>
      <c r="E7" s="122" t="s">
        <v>35</v>
      </c>
      <c r="F7" s="124" t="s">
        <v>5</v>
      </c>
      <c r="G7" s="128" t="s">
        <v>163</v>
      </c>
      <c r="H7" s="129"/>
    </row>
    <row r="8" spans="1:8" ht="18" customHeight="1">
      <c r="A8" s="133"/>
      <c r="B8" s="127"/>
      <c r="C8" s="127"/>
      <c r="D8" s="127"/>
      <c r="E8" s="123"/>
      <c r="F8" s="123"/>
      <c r="G8" s="6" t="s">
        <v>231</v>
      </c>
      <c r="H8" s="35" t="s">
        <v>236</v>
      </c>
    </row>
    <row r="9" spans="1:11" ht="18" customHeight="1">
      <c r="A9" s="29">
        <v>1</v>
      </c>
      <c r="B9" s="30" t="s">
        <v>440</v>
      </c>
      <c r="C9" s="31">
        <v>3</v>
      </c>
      <c r="D9" s="30" t="s">
        <v>441</v>
      </c>
      <c r="E9" s="31">
        <v>5</v>
      </c>
      <c r="F9" s="31">
        <v>6</v>
      </c>
      <c r="G9" s="32" t="s">
        <v>3</v>
      </c>
      <c r="H9" s="32" t="s">
        <v>85</v>
      </c>
      <c r="I9" s="111"/>
      <c r="J9" s="77"/>
      <c r="K9" s="77"/>
    </row>
    <row r="10" spans="1:11" ht="39.75" customHeight="1">
      <c r="A10" s="96" t="s">
        <v>289</v>
      </c>
      <c r="B10" s="99">
        <v>82.8</v>
      </c>
      <c r="C10" s="100"/>
      <c r="D10" s="99">
        <v>88.406</v>
      </c>
      <c r="E10" s="100"/>
      <c r="F10" s="47">
        <f aca="true" t="shared" si="0" ref="F10:F15">D10-E10</f>
        <v>88.406</v>
      </c>
      <c r="G10" s="47">
        <f>D10/B10*100</f>
        <v>106.77053140096619</v>
      </c>
      <c r="H10" s="48" t="e">
        <f>D10/C10*100</f>
        <v>#DIV/0!</v>
      </c>
      <c r="I10" s="98"/>
      <c r="J10" s="77"/>
      <c r="K10" s="77"/>
    </row>
    <row r="11" spans="1:11" ht="66" customHeight="1">
      <c r="A11" s="97" t="s">
        <v>313</v>
      </c>
      <c r="B11" s="99">
        <v>1.8</v>
      </c>
      <c r="C11" s="100"/>
      <c r="D11" s="99">
        <v>1.991</v>
      </c>
      <c r="E11" s="100"/>
      <c r="F11" s="47">
        <f t="shared" si="0"/>
        <v>1.991</v>
      </c>
      <c r="G11" s="47">
        <f>D11/B11*100</f>
        <v>110.6111111111111</v>
      </c>
      <c r="H11" s="48" t="e">
        <f>D11/C11*100</f>
        <v>#DIV/0!</v>
      </c>
      <c r="I11" s="98"/>
      <c r="J11" s="77"/>
      <c r="K11" s="77"/>
    </row>
    <row r="12" spans="1:11" ht="53.25" customHeight="1">
      <c r="A12" s="97" t="s">
        <v>314</v>
      </c>
      <c r="B12" s="99">
        <v>143.4</v>
      </c>
      <c r="C12" s="100"/>
      <c r="D12" s="99">
        <v>151.453</v>
      </c>
      <c r="E12" s="100"/>
      <c r="F12" s="47">
        <f t="shared" si="0"/>
        <v>151.453</v>
      </c>
      <c r="G12" s="47">
        <f aca="true" t="shared" si="1" ref="G12:G26">D12/B12*100</f>
        <v>105.61576011157601</v>
      </c>
      <c r="H12" s="48" t="e">
        <f aca="true" t="shared" si="2" ref="H12:H26">D12/C12*100</f>
        <v>#DIV/0!</v>
      </c>
      <c r="I12" s="98"/>
      <c r="J12" s="77"/>
      <c r="K12" s="77"/>
    </row>
    <row r="13" spans="1:11" ht="52.5" customHeight="1">
      <c r="A13" s="97" t="s">
        <v>315</v>
      </c>
      <c r="B13" s="99"/>
      <c r="C13" s="100"/>
      <c r="D13" s="99">
        <v>-7.608</v>
      </c>
      <c r="E13" s="100"/>
      <c r="F13" s="47">
        <f t="shared" si="0"/>
        <v>-7.608</v>
      </c>
      <c r="G13" s="47" t="e">
        <f t="shared" si="1"/>
        <v>#DIV/0!</v>
      </c>
      <c r="H13" s="48" t="e">
        <f t="shared" si="2"/>
        <v>#DIV/0!</v>
      </c>
      <c r="I13" s="98"/>
      <c r="J13" s="77"/>
      <c r="K13" s="77"/>
    </row>
    <row r="14" spans="1:11" ht="89.25">
      <c r="A14" s="9" t="s">
        <v>273</v>
      </c>
      <c r="B14" s="47">
        <v>70.6</v>
      </c>
      <c r="C14" s="47"/>
      <c r="D14" s="47">
        <v>73.811</v>
      </c>
      <c r="E14" s="47">
        <v>45.2</v>
      </c>
      <c r="F14" s="47">
        <f t="shared" si="0"/>
        <v>28.611000000000004</v>
      </c>
      <c r="G14" s="47">
        <f t="shared" si="1"/>
        <v>104.54815864022665</v>
      </c>
      <c r="H14" s="48" t="e">
        <f t="shared" si="2"/>
        <v>#DIV/0!</v>
      </c>
      <c r="I14" s="77"/>
      <c r="J14" s="77"/>
      <c r="K14" s="77"/>
    </row>
    <row r="15" spans="1:11" ht="38.25">
      <c r="A15" s="9" t="s">
        <v>428</v>
      </c>
      <c r="B15" s="47"/>
      <c r="C15" s="47"/>
      <c r="D15" s="47">
        <v>0.01</v>
      </c>
      <c r="E15" s="47"/>
      <c r="F15" s="47">
        <f t="shared" si="0"/>
        <v>0.01</v>
      </c>
      <c r="G15" s="47" t="e">
        <f>D15/B15*100</f>
        <v>#DIV/0!</v>
      </c>
      <c r="H15" s="48" t="e">
        <f>D15/C15*100</f>
        <v>#DIV/0!</v>
      </c>
      <c r="I15" s="77"/>
      <c r="J15" s="77"/>
      <c r="K15" s="77"/>
    </row>
    <row r="16" spans="1:8" ht="51">
      <c r="A16" s="9" t="s">
        <v>171</v>
      </c>
      <c r="B16" s="47">
        <v>12.8</v>
      </c>
      <c r="C16" s="47"/>
      <c r="D16" s="47">
        <v>12.777</v>
      </c>
      <c r="E16" s="47">
        <v>9.9</v>
      </c>
      <c r="F16" s="47">
        <f aca="true" t="shared" si="3" ref="F16:F26">D16-E16</f>
        <v>2.876999999999999</v>
      </c>
      <c r="G16" s="47">
        <f t="shared" si="1"/>
        <v>99.82031249999999</v>
      </c>
      <c r="H16" s="48" t="e">
        <f t="shared" si="2"/>
        <v>#DIV/0!</v>
      </c>
    </row>
    <row r="17" spans="1:8" ht="76.5">
      <c r="A17" s="9" t="s">
        <v>175</v>
      </c>
      <c r="B17" s="47">
        <v>37.9</v>
      </c>
      <c r="C17" s="47"/>
      <c r="D17" s="47">
        <v>40.297</v>
      </c>
      <c r="E17" s="47">
        <v>7.3</v>
      </c>
      <c r="F17" s="47">
        <f t="shared" si="3"/>
        <v>32.997</v>
      </c>
      <c r="G17" s="47">
        <f t="shared" si="1"/>
        <v>106.3245382585752</v>
      </c>
      <c r="H17" s="48" t="e">
        <f t="shared" si="2"/>
        <v>#DIV/0!</v>
      </c>
    </row>
    <row r="18" spans="1:8" ht="76.5">
      <c r="A18" s="9" t="s">
        <v>414</v>
      </c>
      <c r="B18" s="47">
        <v>2.1</v>
      </c>
      <c r="C18" s="47"/>
      <c r="D18" s="47">
        <v>2.156</v>
      </c>
      <c r="E18" s="47"/>
      <c r="F18" s="47">
        <f t="shared" si="3"/>
        <v>2.156</v>
      </c>
      <c r="G18" s="47">
        <f t="shared" si="1"/>
        <v>102.66666666666666</v>
      </c>
      <c r="H18" s="48" t="e">
        <f t="shared" si="2"/>
        <v>#DIV/0!</v>
      </c>
    </row>
    <row r="19" spans="1:8" ht="76.5">
      <c r="A19" s="19" t="s">
        <v>101</v>
      </c>
      <c r="B19" s="47">
        <v>1.2</v>
      </c>
      <c r="C19" s="47"/>
      <c r="D19" s="47">
        <v>1.81</v>
      </c>
      <c r="E19" s="47">
        <v>1.1</v>
      </c>
      <c r="F19" s="47">
        <f t="shared" si="3"/>
        <v>0.71</v>
      </c>
      <c r="G19" s="47">
        <f t="shared" si="1"/>
        <v>150.83333333333334</v>
      </c>
      <c r="H19" s="48" t="e">
        <f t="shared" si="2"/>
        <v>#DIV/0!</v>
      </c>
    </row>
    <row r="20" spans="1:8" ht="89.25">
      <c r="A20" s="9" t="s">
        <v>125</v>
      </c>
      <c r="B20" s="47">
        <v>81.1</v>
      </c>
      <c r="C20" s="47"/>
      <c r="D20" s="47">
        <v>85.54</v>
      </c>
      <c r="E20" s="47">
        <v>79</v>
      </c>
      <c r="F20" s="47">
        <f t="shared" si="3"/>
        <v>6.540000000000006</v>
      </c>
      <c r="G20" s="47">
        <f t="shared" si="1"/>
        <v>105.47472256473492</v>
      </c>
      <c r="H20" s="48" t="e">
        <f t="shared" si="2"/>
        <v>#DIV/0!</v>
      </c>
    </row>
    <row r="21" spans="1:8" ht="63.75">
      <c r="A21" s="9" t="s">
        <v>19</v>
      </c>
      <c r="B21" s="47">
        <v>37.5</v>
      </c>
      <c r="C21" s="47"/>
      <c r="D21" s="47">
        <v>42.606</v>
      </c>
      <c r="E21" s="47">
        <v>28.7</v>
      </c>
      <c r="F21" s="47">
        <f t="shared" si="3"/>
        <v>13.906000000000002</v>
      </c>
      <c r="G21" s="47">
        <f t="shared" si="1"/>
        <v>113.616</v>
      </c>
      <c r="H21" s="48" t="e">
        <f t="shared" si="2"/>
        <v>#DIV/0!</v>
      </c>
    </row>
    <row r="22" spans="1:8" ht="76.5">
      <c r="A22" s="9" t="s">
        <v>46</v>
      </c>
      <c r="B22" s="47">
        <v>3.4</v>
      </c>
      <c r="C22" s="47"/>
      <c r="D22" s="47">
        <v>3.896</v>
      </c>
      <c r="E22" s="47">
        <v>3.8</v>
      </c>
      <c r="F22" s="47">
        <f t="shared" si="3"/>
        <v>0.09600000000000009</v>
      </c>
      <c r="G22" s="47">
        <f t="shared" si="1"/>
        <v>114.58823529411765</v>
      </c>
      <c r="H22" s="48" t="e">
        <f t="shared" si="2"/>
        <v>#DIV/0!</v>
      </c>
    </row>
    <row r="23" spans="1:8" ht="63.75">
      <c r="A23" s="9" t="s">
        <v>316</v>
      </c>
      <c r="B23" s="47">
        <v>0.5</v>
      </c>
      <c r="C23" s="47"/>
      <c r="D23" s="47"/>
      <c r="E23" s="47"/>
      <c r="F23" s="47"/>
      <c r="G23" s="47">
        <f t="shared" si="1"/>
        <v>0</v>
      </c>
      <c r="H23" s="48" t="e">
        <f t="shared" si="2"/>
        <v>#DIV/0!</v>
      </c>
    </row>
    <row r="24" spans="1:8" ht="25.5">
      <c r="A24" s="9" t="s">
        <v>78</v>
      </c>
      <c r="B24" s="47"/>
      <c r="C24" s="47"/>
      <c r="D24" s="47"/>
      <c r="E24" s="47"/>
      <c r="F24" s="47"/>
      <c r="G24" s="53" t="e">
        <f t="shared" si="1"/>
        <v>#DIV/0!</v>
      </c>
      <c r="H24" s="48" t="e">
        <f t="shared" si="2"/>
        <v>#DIV/0!</v>
      </c>
    </row>
    <row r="25" spans="1:8" ht="25.5">
      <c r="A25" s="9" t="s">
        <v>189</v>
      </c>
      <c r="B25" s="47">
        <v>0.1</v>
      </c>
      <c r="C25" s="47"/>
      <c r="D25" s="47">
        <v>0.384</v>
      </c>
      <c r="E25" s="47">
        <v>0.3</v>
      </c>
      <c r="F25" s="47">
        <f t="shared" si="3"/>
        <v>0.08400000000000002</v>
      </c>
      <c r="G25" s="47">
        <f t="shared" si="1"/>
        <v>384</v>
      </c>
      <c r="H25" s="48" t="e">
        <f t="shared" si="2"/>
        <v>#DIV/0!</v>
      </c>
    </row>
    <row r="26" spans="1:8" ht="25.5">
      <c r="A26" s="9" t="s">
        <v>188</v>
      </c>
      <c r="B26" s="47"/>
      <c r="C26" s="47"/>
      <c r="D26" s="47"/>
      <c r="E26" s="47">
        <v>8.9</v>
      </c>
      <c r="F26" s="47">
        <f t="shared" si="3"/>
        <v>-8.9</v>
      </c>
      <c r="G26" s="47" t="e">
        <f t="shared" si="1"/>
        <v>#DIV/0!</v>
      </c>
      <c r="H26" s="48" t="e">
        <f t="shared" si="2"/>
        <v>#DIV/0!</v>
      </c>
    </row>
    <row r="27" spans="1:8" ht="15">
      <c r="A27" s="11" t="s">
        <v>211</v>
      </c>
      <c r="B27" s="49">
        <f>SUM(B10:B26)</f>
        <v>475.20000000000005</v>
      </c>
      <c r="C27" s="49">
        <f>SUM(C10:C26)</f>
        <v>0</v>
      </c>
      <c r="D27" s="49">
        <f>SUM(D10:D26)</f>
        <v>497.529</v>
      </c>
      <c r="E27" s="49">
        <f>SUM(E14:E26)</f>
        <v>184.20000000000002</v>
      </c>
      <c r="F27" s="49">
        <f>SUM(F14:F26)</f>
        <v>79.08700000000002</v>
      </c>
      <c r="G27" s="49">
        <f>D27/B27*100</f>
        <v>104.69886363636363</v>
      </c>
      <c r="H27" s="52" t="e">
        <f>D27/C27*100</f>
        <v>#DIV/0!</v>
      </c>
    </row>
    <row r="28" spans="1:9" ht="38.25">
      <c r="A28" s="9" t="s">
        <v>98</v>
      </c>
      <c r="B28" s="47">
        <v>199.8</v>
      </c>
      <c r="C28" s="47"/>
      <c r="D28" s="47">
        <v>199.8</v>
      </c>
      <c r="E28" s="47"/>
      <c r="F28" s="47"/>
      <c r="G28" s="47">
        <f>D28/B28*100</f>
        <v>100</v>
      </c>
      <c r="H28" s="48" t="e">
        <f>D28/C28*100</f>
        <v>#DIV/0!</v>
      </c>
      <c r="I28" s="76"/>
    </row>
    <row r="29" spans="1:8" ht="38.25">
      <c r="A29" s="9" t="s">
        <v>97</v>
      </c>
      <c r="B29" s="47">
        <v>191.8</v>
      </c>
      <c r="C29" s="47"/>
      <c r="D29" s="47">
        <v>191.8</v>
      </c>
      <c r="E29" s="47"/>
      <c r="F29" s="47"/>
      <c r="G29" s="47">
        <f>D29/B29*100</f>
        <v>100</v>
      </c>
      <c r="H29" s="48" t="e">
        <f>D29/C29*100</f>
        <v>#DIV/0!</v>
      </c>
    </row>
    <row r="30" spans="1:8" ht="38.25">
      <c r="A30" s="9" t="s">
        <v>96</v>
      </c>
      <c r="B30" s="47">
        <v>385.8</v>
      </c>
      <c r="C30" s="47"/>
      <c r="D30" s="47">
        <v>385.8</v>
      </c>
      <c r="E30" s="47"/>
      <c r="F30" s="47"/>
      <c r="G30" s="47">
        <f>D30/B30*100</f>
        <v>100</v>
      </c>
      <c r="H30" s="48" t="e">
        <f>D30/C30*100</f>
        <v>#DIV/0!</v>
      </c>
    </row>
    <row r="31" spans="1:8" ht="25.5">
      <c r="A31" s="9" t="s">
        <v>402</v>
      </c>
      <c r="B31" s="47"/>
      <c r="C31" s="47"/>
      <c r="D31" s="47"/>
      <c r="E31" s="47"/>
      <c r="F31" s="47"/>
      <c r="G31" s="47" t="e">
        <f aca="true" t="shared" si="4" ref="G31:G38">D31/B31*100</f>
        <v>#DIV/0!</v>
      </c>
      <c r="H31" s="48" t="e">
        <f aca="true" t="shared" si="5" ref="H31:H37">D31/C31*100</f>
        <v>#DIV/0!</v>
      </c>
    </row>
    <row r="32" spans="1:8" ht="51">
      <c r="A32" s="9" t="s">
        <v>87</v>
      </c>
      <c r="B32" s="47">
        <v>52.4</v>
      </c>
      <c r="C32" s="47"/>
      <c r="D32" s="47">
        <v>52.4</v>
      </c>
      <c r="E32" s="47"/>
      <c r="F32" s="47"/>
      <c r="G32" s="47">
        <f t="shared" si="4"/>
        <v>100</v>
      </c>
      <c r="H32" s="48" t="e">
        <f t="shared" si="5"/>
        <v>#DIV/0!</v>
      </c>
    </row>
    <row r="33" spans="1:8" ht="25.5">
      <c r="A33" s="9" t="s">
        <v>343</v>
      </c>
      <c r="B33" s="47">
        <v>6.2</v>
      </c>
      <c r="C33" s="47"/>
      <c r="D33" s="47">
        <v>6.2</v>
      </c>
      <c r="E33" s="47"/>
      <c r="F33" s="47"/>
      <c r="G33" s="47">
        <f t="shared" si="4"/>
        <v>100</v>
      </c>
      <c r="H33" s="48" t="e">
        <f t="shared" si="5"/>
        <v>#DIV/0!</v>
      </c>
    </row>
    <row r="34" spans="1:8" ht="76.5">
      <c r="A34" s="9" t="s">
        <v>259</v>
      </c>
      <c r="B34" s="47">
        <v>50</v>
      </c>
      <c r="C34" s="47"/>
      <c r="D34" s="47">
        <v>50</v>
      </c>
      <c r="E34" s="47"/>
      <c r="F34" s="47"/>
      <c r="G34" s="47">
        <f t="shared" si="4"/>
        <v>100</v>
      </c>
      <c r="H34" s="48" t="e">
        <f t="shared" si="5"/>
        <v>#DIV/0!</v>
      </c>
    </row>
    <row r="35" spans="1:8" ht="51">
      <c r="A35" s="9" t="s">
        <v>257</v>
      </c>
      <c r="B35" s="47"/>
      <c r="C35" s="47"/>
      <c r="D35" s="47">
        <v>-0.002</v>
      </c>
      <c r="E35" s="47"/>
      <c r="F35" s="47"/>
      <c r="G35" s="47" t="e">
        <f t="shared" si="4"/>
        <v>#DIV/0!</v>
      </c>
      <c r="H35" s="48" t="e">
        <f t="shared" si="5"/>
        <v>#DIV/0!</v>
      </c>
    </row>
    <row r="36" spans="1:8" ht="15">
      <c r="A36" s="11" t="s">
        <v>213</v>
      </c>
      <c r="B36" s="49">
        <f>SUM(B28:B34)</f>
        <v>886.0000000000001</v>
      </c>
      <c r="C36" s="49">
        <f>SUM(C28:C32)</f>
        <v>0</v>
      </c>
      <c r="D36" s="49">
        <f>SUM(D28:D35)</f>
        <v>885.9980000000002</v>
      </c>
      <c r="E36" s="49">
        <f>SUM(E28:E32)</f>
        <v>0</v>
      </c>
      <c r="F36" s="49"/>
      <c r="G36" s="49">
        <f t="shared" si="4"/>
        <v>99.99977426636569</v>
      </c>
      <c r="H36" s="52" t="e">
        <f t="shared" si="5"/>
        <v>#DIV/0!</v>
      </c>
    </row>
    <row r="37" spans="1:8" ht="15">
      <c r="A37" s="11" t="s">
        <v>214</v>
      </c>
      <c r="B37" s="49">
        <f>B36+B27</f>
        <v>1361.2000000000003</v>
      </c>
      <c r="C37" s="49">
        <f>C36+C27</f>
        <v>0</v>
      </c>
      <c r="D37" s="49">
        <f>D36+D27</f>
        <v>1383.527</v>
      </c>
      <c r="E37" s="49">
        <f>E36+E27</f>
        <v>184.20000000000002</v>
      </c>
      <c r="F37" s="49"/>
      <c r="G37" s="49">
        <f t="shared" si="4"/>
        <v>101.640243902439</v>
      </c>
      <c r="H37" s="52" t="e">
        <f t="shared" si="5"/>
        <v>#DIV/0!</v>
      </c>
    </row>
    <row r="38" spans="2:8" ht="12.75">
      <c r="B38" s="79"/>
      <c r="C38" s="7"/>
      <c r="D38" s="79"/>
      <c r="E38" s="7"/>
      <c r="F38" s="7"/>
      <c r="G38" s="7" t="e">
        <f t="shared" si="4"/>
        <v>#DIV/0!</v>
      </c>
      <c r="H38" s="2"/>
    </row>
    <row r="39" spans="2:8" ht="12.75">
      <c r="B39" s="2"/>
      <c r="C39" s="2"/>
      <c r="D39" s="2"/>
      <c r="E39" s="2"/>
      <c r="F39" s="2"/>
      <c r="G39" s="2"/>
      <c r="H39" s="2"/>
    </row>
    <row r="41" s="44" customFormat="1" ht="14.25">
      <c r="A41" s="43"/>
    </row>
    <row r="42" s="44" customFormat="1" ht="14.25">
      <c r="A42" s="43" t="s">
        <v>340</v>
      </c>
    </row>
    <row r="43" ht="12.75">
      <c r="A43" s="2" t="s">
        <v>56</v>
      </c>
    </row>
    <row r="44" ht="12.75">
      <c r="A44" s="2"/>
    </row>
    <row r="45" ht="12.75">
      <c r="A45" s="2"/>
    </row>
    <row r="46" ht="12.75">
      <c r="A46" s="2"/>
    </row>
    <row r="47" s="46" customFormat="1" ht="12">
      <c r="A47" s="45" t="s">
        <v>131</v>
      </c>
    </row>
  </sheetData>
  <sheetProtection/>
  <mergeCells count="11">
    <mergeCell ref="A1:H1"/>
    <mergeCell ref="A3:G3"/>
    <mergeCell ref="A4:G4"/>
    <mergeCell ref="D6:G6"/>
    <mergeCell ref="G7:H7"/>
    <mergeCell ref="A7:A8"/>
    <mergeCell ref="B7:B8"/>
    <mergeCell ref="D7:D8"/>
    <mergeCell ref="E7:E8"/>
    <mergeCell ref="F7:F8"/>
    <mergeCell ref="C7:C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="75" zoomScaleNormal="75" zoomScalePageLayoutView="0" workbookViewId="0" topLeftCell="A23">
      <selection activeCell="B40" sqref="B40"/>
    </sheetView>
  </sheetViews>
  <sheetFormatPr defaultColWidth="9.00390625" defaultRowHeight="12.75"/>
  <cols>
    <col min="1" max="1" width="58.125" style="10" customWidth="1"/>
    <col min="2" max="2" width="14.75390625" style="0" customWidth="1"/>
    <col min="3" max="3" width="15.125" style="0" customWidth="1"/>
    <col min="4" max="4" width="14.75390625" style="0" customWidth="1"/>
    <col min="5" max="5" width="14.875" style="0" customWidth="1"/>
    <col min="6" max="6" width="14.125" style="0" customWidth="1"/>
    <col min="7" max="7" width="12.25390625" style="0" customWidth="1"/>
    <col min="8" max="8" width="11.625" style="0" customWidth="1"/>
  </cols>
  <sheetData>
    <row r="1" spans="1:9" ht="15" customHeight="1">
      <c r="A1" s="134" t="s">
        <v>321</v>
      </c>
      <c r="B1" s="134"/>
      <c r="C1" s="134"/>
      <c r="D1" s="134"/>
      <c r="E1" s="134"/>
      <c r="F1" s="134"/>
      <c r="G1" s="134"/>
      <c r="H1" s="134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0" t="s">
        <v>229</v>
      </c>
      <c r="B3" s="130"/>
      <c r="C3" s="130"/>
      <c r="D3" s="130"/>
      <c r="E3" s="130"/>
      <c r="F3" s="130"/>
      <c r="G3" s="130"/>
      <c r="H3" s="2"/>
    </row>
    <row r="4" spans="1:8" ht="18">
      <c r="A4" s="130" t="s">
        <v>36</v>
      </c>
      <c r="B4" s="130"/>
      <c r="C4" s="130"/>
      <c r="D4" s="130"/>
      <c r="E4" s="130"/>
      <c r="F4" s="130"/>
      <c r="G4" s="130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1" t="s">
        <v>322</v>
      </c>
      <c r="E6" s="131"/>
      <c r="F6" s="131"/>
      <c r="G6" s="131"/>
      <c r="H6" s="2"/>
    </row>
    <row r="7" spans="1:8" ht="27.75" customHeight="1">
      <c r="A7" s="132" t="s">
        <v>323</v>
      </c>
      <c r="B7" s="122" t="s">
        <v>324</v>
      </c>
      <c r="C7" s="122" t="s">
        <v>256</v>
      </c>
      <c r="D7" s="122" t="s">
        <v>325</v>
      </c>
      <c r="E7" s="122" t="s">
        <v>35</v>
      </c>
      <c r="F7" s="124" t="s">
        <v>5</v>
      </c>
      <c r="G7" s="128" t="s">
        <v>163</v>
      </c>
      <c r="H7" s="129"/>
    </row>
    <row r="8" spans="1:11" ht="18.75" customHeight="1">
      <c r="A8" s="133"/>
      <c r="B8" s="127"/>
      <c r="C8" s="127"/>
      <c r="D8" s="127"/>
      <c r="E8" s="123"/>
      <c r="F8" s="123"/>
      <c r="G8" s="6" t="s">
        <v>231</v>
      </c>
      <c r="H8" s="35" t="s">
        <v>236</v>
      </c>
      <c r="I8" s="77"/>
      <c r="J8" s="77"/>
      <c r="K8" s="77"/>
    </row>
    <row r="9" spans="1:11" ht="18.75" customHeight="1">
      <c r="A9" s="29">
        <v>1</v>
      </c>
      <c r="B9" s="30" t="s">
        <v>440</v>
      </c>
      <c r="C9" s="31">
        <v>3</v>
      </c>
      <c r="D9" s="30" t="s">
        <v>441</v>
      </c>
      <c r="E9" s="31">
        <v>5</v>
      </c>
      <c r="F9" s="31">
        <v>6</v>
      </c>
      <c r="G9" s="32" t="s">
        <v>3</v>
      </c>
      <c r="H9" s="32" t="s">
        <v>85</v>
      </c>
      <c r="I9" s="111"/>
      <c r="J9" s="77"/>
      <c r="K9" s="77"/>
    </row>
    <row r="10" spans="1:11" ht="39.75" customHeight="1">
      <c r="A10" s="96" t="s">
        <v>289</v>
      </c>
      <c r="B10" s="99">
        <v>80.5</v>
      </c>
      <c r="C10" s="100"/>
      <c r="D10" s="99">
        <v>70.148</v>
      </c>
      <c r="E10" s="100"/>
      <c r="F10" s="47">
        <f>D10-E10</f>
        <v>70.148</v>
      </c>
      <c r="G10" s="47">
        <f>D10/B10*100</f>
        <v>87.14037267080745</v>
      </c>
      <c r="H10" s="48" t="e">
        <f>D10/C10*100</f>
        <v>#DIV/0!</v>
      </c>
      <c r="I10" s="98"/>
      <c r="J10" s="77"/>
      <c r="K10" s="77"/>
    </row>
    <row r="11" spans="1:11" ht="66" customHeight="1">
      <c r="A11" s="97" t="s">
        <v>313</v>
      </c>
      <c r="B11" s="99">
        <v>1.3</v>
      </c>
      <c r="C11" s="100"/>
      <c r="D11" s="99">
        <v>1.58</v>
      </c>
      <c r="E11" s="100"/>
      <c r="F11" s="47">
        <f>D11-E11</f>
        <v>1.58</v>
      </c>
      <c r="G11" s="47">
        <f>D11/B11*100</f>
        <v>121.53846153846155</v>
      </c>
      <c r="H11" s="48" t="e">
        <f>D11/C11*100</f>
        <v>#DIV/0!</v>
      </c>
      <c r="I11" s="98"/>
      <c r="J11" s="77"/>
      <c r="K11" s="77"/>
    </row>
    <row r="12" spans="1:11" ht="53.25" customHeight="1">
      <c r="A12" s="97" t="s">
        <v>314</v>
      </c>
      <c r="B12" s="99">
        <v>103.2</v>
      </c>
      <c r="C12" s="100"/>
      <c r="D12" s="99">
        <v>120.175</v>
      </c>
      <c r="E12" s="100"/>
      <c r="F12" s="47">
        <f>D12-E12</f>
        <v>120.175</v>
      </c>
      <c r="G12" s="47">
        <f aca="true" t="shared" si="0" ref="G12:G29">D12/B12*100</f>
        <v>116.4486434108527</v>
      </c>
      <c r="H12" s="48" t="e">
        <f aca="true" t="shared" si="1" ref="H12:H29">D12/C12*100</f>
        <v>#DIV/0!</v>
      </c>
      <c r="I12" s="98"/>
      <c r="J12" s="77"/>
      <c r="K12" s="77"/>
    </row>
    <row r="13" spans="1:11" ht="52.5" customHeight="1">
      <c r="A13" s="97" t="s">
        <v>315</v>
      </c>
      <c r="B13" s="99">
        <v>0</v>
      </c>
      <c r="C13" s="100"/>
      <c r="D13" s="99">
        <v>-6.037</v>
      </c>
      <c r="E13" s="100"/>
      <c r="F13" s="47">
        <f>D13-E13</f>
        <v>-6.037</v>
      </c>
      <c r="G13" s="47" t="e">
        <f t="shared" si="0"/>
        <v>#DIV/0!</v>
      </c>
      <c r="H13" s="48" t="e">
        <f t="shared" si="1"/>
        <v>#DIV/0!</v>
      </c>
      <c r="I13" s="98"/>
      <c r="J13" s="77"/>
      <c r="K13" s="77"/>
    </row>
    <row r="14" spans="1:11" ht="76.5">
      <c r="A14" s="9" t="s">
        <v>273</v>
      </c>
      <c r="B14" s="47">
        <v>114.7</v>
      </c>
      <c r="C14" s="47"/>
      <c r="D14" s="47">
        <v>109.837</v>
      </c>
      <c r="E14" s="47">
        <v>100</v>
      </c>
      <c r="F14" s="47">
        <f>D14-E14</f>
        <v>9.837000000000003</v>
      </c>
      <c r="G14" s="47">
        <f t="shared" si="0"/>
        <v>95.76024411508283</v>
      </c>
      <c r="H14" s="48" t="e">
        <f t="shared" si="1"/>
        <v>#DIV/0!</v>
      </c>
      <c r="I14" s="77"/>
      <c r="J14" s="77"/>
      <c r="K14" s="77"/>
    </row>
    <row r="15" spans="1:8" ht="102">
      <c r="A15" s="9" t="s">
        <v>274</v>
      </c>
      <c r="B15" s="47"/>
      <c r="C15" s="47"/>
      <c r="D15" s="47"/>
      <c r="E15" s="47">
        <v>0.1</v>
      </c>
      <c r="F15" s="47"/>
      <c r="G15" s="47" t="e">
        <f t="shared" si="0"/>
        <v>#DIV/0!</v>
      </c>
      <c r="H15" s="48" t="e">
        <f t="shared" si="1"/>
        <v>#DIV/0!</v>
      </c>
    </row>
    <row r="16" spans="1:8" ht="38.25">
      <c r="A16" s="9" t="s">
        <v>428</v>
      </c>
      <c r="B16" s="47"/>
      <c r="C16" s="47"/>
      <c r="D16" s="47">
        <v>0.22</v>
      </c>
      <c r="E16" s="47"/>
      <c r="F16" s="47"/>
      <c r="G16" s="47" t="e">
        <f t="shared" si="0"/>
        <v>#DIV/0!</v>
      </c>
      <c r="H16" s="48" t="e">
        <f t="shared" si="1"/>
        <v>#DIV/0!</v>
      </c>
    </row>
    <row r="17" spans="1:8" ht="55.5" customHeight="1">
      <c r="A17" s="9" t="s">
        <v>171</v>
      </c>
      <c r="B17" s="47">
        <v>14.4</v>
      </c>
      <c r="C17" s="47"/>
      <c r="D17" s="47">
        <v>14.451</v>
      </c>
      <c r="E17" s="47">
        <v>14.5</v>
      </c>
      <c r="F17" s="47">
        <f aca="true" t="shared" si="2" ref="F17:F24">D17-E17</f>
        <v>-0.04899999999999949</v>
      </c>
      <c r="G17" s="47">
        <f t="shared" si="0"/>
        <v>100.35416666666667</v>
      </c>
      <c r="H17" s="48" t="e">
        <f t="shared" si="1"/>
        <v>#DIV/0!</v>
      </c>
    </row>
    <row r="18" spans="1:8" ht="63.75" hidden="1">
      <c r="A18" s="9" t="s">
        <v>175</v>
      </c>
      <c r="B18" s="47"/>
      <c r="C18" s="47"/>
      <c r="D18" s="47"/>
      <c r="E18" s="47"/>
      <c r="F18" s="47">
        <f t="shared" si="2"/>
        <v>0</v>
      </c>
      <c r="G18" s="47" t="e">
        <f t="shared" si="0"/>
        <v>#DIV/0!</v>
      </c>
      <c r="H18" s="48" t="e">
        <f t="shared" si="1"/>
        <v>#DIV/0!</v>
      </c>
    </row>
    <row r="19" spans="1:8" ht="63.75">
      <c r="A19" s="9" t="s">
        <v>175</v>
      </c>
      <c r="B19" s="47">
        <v>2.5</v>
      </c>
      <c r="C19" s="47"/>
      <c r="D19" s="47">
        <v>0.166</v>
      </c>
      <c r="E19" s="47">
        <v>0.4</v>
      </c>
      <c r="F19" s="47"/>
      <c r="G19" s="47">
        <f t="shared" si="0"/>
        <v>6.64</v>
      </c>
      <c r="H19" s="48" t="e">
        <f t="shared" si="1"/>
        <v>#DIV/0!</v>
      </c>
    </row>
    <row r="20" spans="1:11" ht="51">
      <c r="A20" s="9" t="s">
        <v>425</v>
      </c>
      <c r="B20" s="47"/>
      <c r="C20" s="47"/>
      <c r="D20" s="47">
        <v>2.344</v>
      </c>
      <c r="E20" s="47">
        <v>-0.8</v>
      </c>
      <c r="F20" s="47"/>
      <c r="G20" s="47" t="e">
        <f t="shared" si="0"/>
        <v>#DIV/0!</v>
      </c>
      <c r="H20" s="48" t="e">
        <f t="shared" si="1"/>
        <v>#DIV/0!</v>
      </c>
      <c r="K20" s="9"/>
    </row>
    <row r="21" spans="1:8" ht="63.75">
      <c r="A21" s="19" t="s">
        <v>312</v>
      </c>
      <c r="B21" s="47">
        <v>3.6</v>
      </c>
      <c r="C21" s="47"/>
      <c r="D21" s="47">
        <v>3.6</v>
      </c>
      <c r="E21" s="47">
        <v>2.6</v>
      </c>
      <c r="F21" s="47">
        <f t="shared" si="2"/>
        <v>1</v>
      </c>
      <c r="G21" s="47">
        <f t="shared" si="0"/>
        <v>100</v>
      </c>
      <c r="H21" s="48" t="e">
        <f t="shared" si="1"/>
        <v>#DIV/0!</v>
      </c>
    </row>
    <row r="22" spans="1:8" ht="76.5">
      <c r="A22" s="9" t="s">
        <v>125</v>
      </c>
      <c r="B22" s="47">
        <v>38.2</v>
      </c>
      <c r="C22" s="47"/>
      <c r="D22" s="47">
        <v>40.787</v>
      </c>
      <c r="E22" s="47">
        <v>51.2</v>
      </c>
      <c r="F22" s="47">
        <f t="shared" si="2"/>
        <v>-10.413000000000004</v>
      </c>
      <c r="G22" s="47">
        <f t="shared" si="0"/>
        <v>106.77225130890051</v>
      </c>
      <c r="H22" s="48" t="e">
        <f t="shared" si="1"/>
        <v>#DIV/0!</v>
      </c>
    </row>
    <row r="23" spans="1:8" ht="63.75">
      <c r="A23" s="9" t="s">
        <v>102</v>
      </c>
      <c r="B23" s="47">
        <v>20.7</v>
      </c>
      <c r="C23" s="47"/>
      <c r="D23" s="47">
        <v>20.705</v>
      </c>
      <c r="E23" s="47">
        <v>19.6</v>
      </c>
      <c r="F23" s="47">
        <f t="shared" si="2"/>
        <v>1.1049999999999969</v>
      </c>
      <c r="G23" s="47">
        <f t="shared" si="0"/>
        <v>100.02415458937197</v>
      </c>
      <c r="H23" s="48" t="e">
        <f t="shared" si="1"/>
        <v>#DIV/0!</v>
      </c>
    </row>
    <row r="24" spans="1:8" ht="63.75">
      <c r="A24" s="9" t="s">
        <v>301</v>
      </c>
      <c r="B24" s="47">
        <v>18.9</v>
      </c>
      <c r="C24" s="47"/>
      <c r="D24" s="47">
        <v>18.87</v>
      </c>
      <c r="E24" s="47">
        <v>19.2</v>
      </c>
      <c r="F24" s="47">
        <f t="shared" si="2"/>
        <v>-0.3299999999999983</v>
      </c>
      <c r="G24" s="47">
        <f t="shared" si="0"/>
        <v>99.84126984126985</v>
      </c>
      <c r="H24" s="48" t="e">
        <f t="shared" si="1"/>
        <v>#DIV/0!</v>
      </c>
    </row>
    <row r="25" spans="1:8" ht="51">
      <c r="A25" s="9" t="s">
        <v>316</v>
      </c>
      <c r="B25" s="47"/>
      <c r="C25" s="47"/>
      <c r="D25" s="47"/>
      <c r="E25" s="47"/>
      <c r="F25" s="47"/>
      <c r="G25" s="47" t="e">
        <f t="shared" si="0"/>
        <v>#DIV/0!</v>
      </c>
      <c r="H25" s="48" t="e">
        <f t="shared" si="1"/>
        <v>#DIV/0!</v>
      </c>
    </row>
    <row r="26" spans="1:8" ht="38.25">
      <c r="A26" s="9" t="s">
        <v>308</v>
      </c>
      <c r="B26" s="47"/>
      <c r="C26" s="47"/>
      <c r="D26" s="47"/>
      <c r="E26" s="47"/>
      <c r="F26" s="47"/>
      <c r="G26" s="47" t="e">
        <f t="shared" si="0"/>
        <v>#DIV/0!</v>
      </c>
      <c r="H26" s="48" t="e">
        <f t="shared" si="1"/>
        <v>#DIV/0!</v>
      </c>
    </row>
    <row r="27" spans="1:8" ht="25.5">
      <c r="A27" s="9" t="s">
        <v>99</v>
      </c>
      <c r="B27" s="47"/>
      <c r="C27" s="47"/>
      <c r="D27" s="47"/>
      <c r="E27" s="47"/>
      <c r="F27" s="47">
        <f>D27-E27</f>
        <v>0</v>
      </c>
      <c r="G27" s="47" t="e">
        <f t="shared" si="0"/>
        <v>#DIV/0!</v>
      </c>
      <c r="H27" s="48" t="e">
        <f t="shared" si="1"/>
        <v>#DIV/0!</v>
      </c>
    </row>
    <row r="28" spans="1:8" ht="25.5">
      <c r="A28" s="9" t="s">
        <v>100</v>
      </c>
      <c r="B28" s="47"/>
      <c r="C28" s="47"/>
      <c r="D28" s="47">
        <v>0.032</v>
      </c>
      <c r="E28" s="47"/>
      <c r="F28" s="47"/>
      <c r="G28" s="47" t="e">
        <f t="shared" si="0"/>
        <v>#DIV/0!</v>
      </c>
      <c r="H28" s="48" t="e">
        <f t="shared" si="1"/>
        <v>#DIV/0!</v>
      </c>
    </row>
    <row r="29" spans="1:8" ht="25.5">
      <c r="A29" s="9" t="s">
        <v>426</v>
      </c>
      <c r="B29" s="47">
        <v>67.8</v>
      </c>
      <c r="C29" s="47"/>
      <c r="D29" s="47">
        <v>68.4</v>
      </c>
      <c r="E29" s="47">
        <v>68.1</v>
      </c>
      <c r="F29" s="47"/>
      <c r="G29" s="47">
        <f t="shared" si="0"/>
        <v>100.88495575221242</v>
      </c>
      <c r="H29" s="48" t="e">
        <f t="shared" si="1"/>
        <v>#DIV/0!</v>
      </c>
    </row>
    <row r="30" spans="1:8" ht="15">
      <c r="A30" s="11" t="s">
        <v>211</v>
      </c>
      <c r="B30" s="49">
        <f>SUM(B10:B29)</f>
        <v>465.79999999999995</v>
      </c>
      <c r="C30" s="49">
        <f>SUM(C10:C29)</f>
        <v>0</v>
      </c>
      <c r="D30" s="49">
        <f>SUM(D10:D29)</f>
        <v>465.278</v>
      </c>
      <c r="E30" s="49">
        <f>SUM(E10:E29)</f>
        <v>274.9</v>
      </c>
      <c r="F30" s="49">
        <f>SUM(F14:F24)</f>
        <v>1.1499999999999986</v>
      </c>
      <c r="G30" s="49">
        <f>D30/B30*100</f>
        <v>99.88793473593819</v>
      </c>
      <c r="H30" s="52" t="e">
        <f>D30/C30*100</f>
        <v>#DIV/0!</v>
      </c>
    </row>
    <row r="31" spans="1:9" ht="25.5">
      <c r="A31" s="9" t="s">
        <v>115</v>
      </c>
      <c r="B31" s="47">
        <v>237.9</v>
      </c>
      <c r="C31" s="47"/>
      <c r="D31" s="47">
        <v>237.9</v>
      </c>
      <c r="E31" s="47"/>
      <c r="F31" s="47"/>
      <c r="G31" s="47">
        <f>D31/B31*100</f>
        <v>100</v>
      </c>
      <c r="H31" s="48" t="e">
        <f>D31/C31*100</f>
        <v>#DIV/0!</v>
      </c>
      <c r="I31" s="76"/>
    </row>
    <row r="32" spans="1:8" ht="25.5">
      <c r="A32" s="9" t="s">
        <v>116</v>
      </c>
      <c r="B32" s="47">
        <v>320.2</v>
      </c>
      <c r="C32" s="47"/>
      <c r="D32" s="47">
        <v>320.2</v>
      </c>
      <c r="E32" s="47"/>
      <c r="F32" s="47"/>
      <c r="G32" s="47">
        <f aca="true" t="shared" si="3" ref="G32:G37">D32/B32*100</f>
        <v>100</v>
      </c>
      <c r="H32" s="48" t="e">
        <f aca="true" t="shared" si="4" ref="H32:H37">D32/C32*100</f>
        <v>#DIV/0!</v>
      </c>
    </row>
    <row r="33" spans="1:8" ht="38.25">
      <c r="A33" s="9" t="s">
        <v>319</v>
      </c>
      <c r="B33" s="47">
        <v>445.7</v>
      </c>
      <c r="C33" s="47"/>
      <c r="D33" s="47">
        <v>445.7</v>
      </c>
      <c r="E33" s="47"/>
      <c r="F33" s="47"/>
      <c r="G33" s="47">
        <f t="shared" si="3"/>
        <v>100</v>
      </c>
      <c r="H33" s="48" t="e">
        <f t="shared" si="4"/>
        <v>#DIV/0!</v>
      </c>
    </row>
    <row r="34" spans="1:8" ht="27" customHeight="1">
      <c r="A34" s="9" t="s">
        <v>401</v>
      </c>
      <c r="B34" s="47"/>
      <c r="C34" s="47"/>
      <c r="D34" s="47"/>
      <c r="E34" s="47"/>
      <c r="F34" s="47"/>
      <c r="G34" s="47" t="e">
        <f t="shared" si="3"/>
        <v>#DIV/0!</v>
      </c>
      <c r="H34" s="48" t="e">
        <f t="shared" si="4"/>
        <v>#DIV/0!</v>
      </c>
    </row>
    <row r="35" spans="1:8" ht="51">
      <c r="A35" s="9" t="s">
        <v>232</v>
      </c>
      <c r="B35" s="47">
        <v>50.2</v>
      </c>
      <c r="C35" s="47"/>
      <c r="D35" s="47">
        <v>50.2</v>
      </c>
      <c r="E35" s="47"/>
      <c r="F35" s="47"/>
      <c r="G35" s="47">
        <f t="shared" si="3"/>
        <v>100</v>
      </c>
      <c r="H35" s="48" t="e">
        <f t="shared" si="4"/>
        <v>#DIV/0!</v>
      </c>
    </row>
    <row r="36" spans="1:8" ht="25.5">
      <c r="A36" s="9" t="s">
        <v>344</v>
      </c>
      <c r="B36" s="47">
        <v>102.15</v>
      </c>
      <c r="C36" s="47"/>
      <c r="D36" s="47">
        <v>102.15</v>
      </c>
      <c r="E36" s="47"/>
      <c r="F36" s="47"/>
      <c r="G36" s="47">
        <f t="shared" si="3"/>
        <v>100</v>
      </c>
      <c r="H36" s="48" t="e">
        <f t="shared" si="4"/>
        <v>#DIV/0!</v>
      </c>
    </row>
    <row r="37" spans="1:8" ht="25.5">
      <c r="A37" s="9" t="s">
        <v>427</v>
      </c>
      <c r="B37" s="47"/>
      <c r="C37" s="47"/>
      <c r="D37" s="47"/>
      <c r="E37" s="47"/>
      <c r="F37" s="47"/>
      <c r="G37" s="47" t="e">
        <f t="shared" si="3"/>
        <v>#DIV/0!</v>
      </c>
      <c r="H37" s="48" t="e">
        <f t="shared" si="4"/>
        <v>#DIV/0!</v>
      </c>
    </row>
    <row r="38" spans="1:8" ht="15">
      <c r="A38" s="11" t="s">
        <v>213</v>
      </c>
      <c r="B38" s="49">
        <f>SUM(B31:B37)</f>
        <v>1156.15</v>
      </c>
      <c r="C38" s="49">
        <f>SUM(C31:C35)</f>
        <v>0</v>
      </c>
      <c r="D38" s="49">
        <f>SUM(D31:D37)</f>
        <v>1156.15</v>
      </c>
      <c r="E38" s="49">
        <f>SUM(E31:E35)</f>
        <v>0</v>
      </c>
      <c r="F38" s="49"/>
      <c r="G38" s="49">
        <f>D38/B38*100</f>
        <v>100</v>
      </c>
      <c r="H38" s="52" t="e">
        <f>D38/C38*100</f>
        <v>#DIV/0!</v>
      </c>
    </row>
    <row r="39" spans="1:8" ht="15">
      <c r="A39" s="11" t="s">
        <v>214</v>
      </c>
      <c r="B39" s="49">
        <f>B30+B38</f>
        <v>1621.95</v>
      </c>
      <c r="C39" s="49">
        <f>C30+C38</f>
        <v>0</v>
      </c>
      <c r="D39" s="49">
        <f>D30+D38</f>
        <v>1621.428</v>
      </c>
      <c r="E39" s="49">
        <f>E30+E38</f>
        <v>274.9</v>
      </c>
      <c r="F39" s="49"/>
      <c r="G39" s="49">
        <f>D39/B39*100</f>
        <v>99.96781651715528</v>
      </c>
      <c r="H39" s="52" t="e">
        <f>D39/C39*100</f>
        <v>#DIV/0!</v>
      </c>
    </row>
    <row r="40" spans="2:8" ht="12.75">
      <c r="B40" s="79"/>
      <c r="C40" s="7"/>
      <c r="D40" s="79"/>
      <c r="E40" s="7"/>
      <c r="F40" s="7"/>
      <c r="G40" s="7" t="e">
        <f>D40/B40*100</f>
        <v>#DIV/0!</v>
      </c>
      <c r="H40" s="2"/>
    </row>
    <row r="41" spans="2:8" ht="12.75">
      <c r="B41" s="2"/>
      <c r="C41" s="2"/>
      <c r="D41" s="2"/>
      <c r="E41" s="2"/>
      <c r="F41" s="2"/>
      <c r="G41" s="2"/>
      <c r="H41" s="2"/>
    </row>
    <row r="43" s="44" customFormat="1" ht="14.25">
      <c r="A43" s="43"/>
    </row>
    <row r="44" s="44" customFormat="1" ht="14.25">
      <c r="A44" s="43" t="s">
        <v>340</v>
      </c>
    </row>
    <row r="45" ht="12.75">
      <c r="A45" s="2" t="s">
        <v>56</v>
      </c>
    </row>
    <row r="46" ht="12.75">
      <c r="A46" s="2"/>
    </row>
    <row r="47" ht="12.75">
      <c r="A47" s="2"/>
    </row>
    <row r="48" ht="12.75">
      <c r="A48" s="2"/>
    </row>
    <row r="49" s="46" customFormat="1" ht="12">
      <c r="A49" s="45" t="s">
        <v>131</v>
      </c>
    </row>
  </sheetData>
  <sheetProtection/>
  <mergeCells count="11"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="75" zoomScaleNormal="75" zoomScalePageLayoutView="0" workbookViewId="0" topLeftCell="A34">
      <selection activeCell="D55" sqref="D55"/>
    </sheetView>
  </sheetViews>
  <sheetFormatPr defaultColWidth="9.00390625" defaultRowHeight="12.75"/>
  <cols>
    <col min="1" max="1" width="61.375" style="10" customWidth="1"/>
    <col min="2" max="3" width="14.625" style="0" customWidth="1"/>
    <col min="4" max="4" width="13.625" style="0" customWidth="1"/>
    <col min="5" max="5" width="14.375" style="0" customWidth="1"/>
    <col min="6" max="6" width="13.75390625" style="0" customWidth="1"/>
    <col min="7" max="7" width="11.875" style="0" customWidth="1"/>
    <col min="8" max="8" width="11.375" style="0" customWidth="1"/>
    <col min="9" max="9" width="11.00390625" style="0" customWidth="1"/>
  </cols>
  <sheetData>
    <row r="1" spans="1:9" ht="15" customHeight="1">
      <c r="A1" s="134" t="s">
        <v>321</v>
      </c>
      <c r="B1" s="134"/>
      <c r="C1" s="134"/>
      <c r="D1" s="134"/>
      <c r="E1" s="134"/>
      <c r="F1" s="134"/>
      <c r="G1" s="134"/>
      <c r="H1" s="134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0" t="s">
        <v>230</v>
      </c>
      <c r="B3" s="130"/>
      <c r="C3" s="130"/>
      <c r="D3" s="130"/>
      <c r="E3" s="130"/>
      <c r="F3" s="130"/>
      <c r="G3" s="130"/>
      <c r="H3" s="2"/>
    </row>
    <row r="4" spans="1:8" ht="18">
      <c r="A4" s="130" t="s">
        <v>36</v>
      </c>
      <c r="B4" s="130"/>
      <c r="C4" s="130"/>
      <c r="D4" s="130"/>
      <c r="E4" s="130"/>
      <c r="F4" s="130"/>
      <c r="G4" s="130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1" t="s">
        <v>322</v>
      </c>
      <c r="E6" s="131"/>
      <c r="F6" s="131"/>
      <c r="G6" s="131"/>
      <c r="H6" s="2"/>
    </row>
    <row r="7" spans="1:10" ht="30.75" customHeight="1">
      <c r="A7" s="132" t="s">
        <v>323</v>
      </c>
      <c r="B7" s="122" t="s">
        <v>324</v>
      </c>
      <c r="C7" s="122" t="s">
        <v>256</v>
      </c>
      <c r="D7" s="122" t="s">
        <v>325</v>
      </c>
      <c r="E7" s="122" t="s">
        <v>35</v>
      </c>
      <c r="F7" s="124" t="s">
        <v>5</v>
      </c>
      <c r="G7" s="128" t="s">
        <v>163</v>
      </c>
      <c r="H7" s="129"/>
      <c r="I7" s="77"/>
      <c r="J7" s="77"/>
    </row>
    <row r="8" spans="1:10" ht="18.75" customHeight="1">
      <c r="A8" s="133"/>
      <c r="B8" s="127"/>
      <c r="C8" s="127"/>
      <c r="D8" s="127"/>
      <c r="E8" s="123"/>
      <c r="F8" s="123"/>
      <c r="G8" s="6" t="s">
        <v>231</v>
      </c>
      <c r="H8" s="35" t="s">
        <v>236</v>
      </c>
      <c r="I8" s="77"/>
      <c r="J8" s="77"/>
    </row>
    <row r="9" spans="1:10" ht="18.75" customHeight="1">
      <c r="A9" s="29">
        <v>1</v>
      </c>
      <c r="B9" s="29">
        <v>2</v>
      </c>
      <c r="C9" s="31">
        <v>3</v>
      </c>
      <c r="D9" s="30" t="s">
        <v>441</v>
      </c>
      <c r="E9" s="31">
        <v>5</v>
      </c>
      <c r="F9" s="31">
        <v>6</v>
      </c>
      <c r="G9" s="32" t="s">
        <v>3</v>
      </c>
      <c r="H9" s="32" t="s">
        <v>85</v>
      </c>
      <c r="I9" s="77"/>
      <c r="J9" s="77"/>
    </row>
    <row r="10" spans="1:10" ht="39.75" customHeight="1">
      <c r="A10" s="96" t="s">
        <v>289</v>
      </c>
      <c r="B10" s="106">
        <v>212.3</v>
      </c>
      <c r="C10" s="102"/>
      <c r="D10" s="99">
        <v>212.366</v>
      </c>
      <c r="E10" s="102"/>
      <c r="F10" s="47">
        <f>D10-E10</f>
        <v>212.366</v>
      </c>
      <c r="G10" s="47">
        <f>D10/B10*100</f>
        <v>100.03108808290155</v>
      </c>
      <c r="H10" s="48" t="e">
        <f>D10/C10*100</f>
        <v>#DIV/0!</v>
      </c>
      <c r="I10" s="98"/>
      <c r="J10" s="77"/>
    </row>
    <row r="11" spans="1:10" ht="66" customHeight="1">
      <c r="A11" s="97" t="s">
        <v>313</v>
      </c>
      <c r="B11" s="106">
        <v>4.6</v>
      </c>
      <c r="C11" s="102"/>
      <c r="D11" s="99">
        <v>4.784</v>
      </c>
      <c r="E11" s="102"/>
      <c r="F11" s="47">
        <f>D11-E11</f>
        <v>4.784</v>
      </c>
      <c r="G11" s="47">
        <f>D11/B11*100</f>
        <v>104</v>
      </c>
      <c r="H11" s="48" t="e">
        <f>D11/C11*100</f>
        <v>#DIV/0!</v>
      </c>
      <c r="I11" s="98"/>
      <c r="J11" s="77"/>
    </row>
    <row r="12" spans="1:10" ht="53.25" customHeight="1">
      <c r="A12" s="97" t="s">
        <v>314</v>
      </c>
      <c r="B12" s="106">
        <v>354.3</v>
      </c>
      <c r="C12" s="102"/>
      <c r="D12" s="99">
        <v>363.816</v>
      </c>
      <c r="E12" s="102"/>
      <c r="F12" s="47">
        <f>D12-E12</f>
        <v>363.816</v>
      </c>
      <c r="G12" s="47">
        <f aca="true" t="shared" si="0" ref="G12:G39">D12/B12*100</f>
        <v>102.68585944115156</v>
      </c>
      <c r="H12" s="48" t="e">
        <f aca="true" t="shared" si="1" ref="H12:H39">D12/C12*100</f>
        <v>#DIV/0!</v>
      </c>
      <c r="I12" s="98"/>
      <c r="J12" s="77"/>
    </row>
    <row r="13" spans="1:10" ht="52.5" customHeight="1">
      <c r="A13" s="97" t="s">
        <v>315</v>
      </c>
      <c r="B13" s="106">
        <v>0</v>
      </c>
      <c r="C13" s="102"/>
      <c r="D13" s="99">
        <v>-18.275</v>
      </c>
      <c r="E13" s="102"/>
      <c r="F13" s="47">
        <f>D13-E13</f>
        <v>-18.275</v>
      </c>
      <c r="G13" s="47" t="e">
        <f t="shared" si="0"/>
        <v>#DIV/0!</v>
      </c>
      <c r="H13" s="48" t="e">
        <f t="shared" si="1"/>
        <v>#DIV/0!</v>
      </c>
      <c r="I13" s="98"/>
      <c r="J13" s="77"/>
    </row>
    <row r="14" spans="1:10" ht="63.75">
      <c r="A14" s="9" t="s">
        <v>273</v>
      </c>
      <c r="B14" s="47">
        <v>4895</v>
      </c>
      <c r="C14" s="47"/>
      <c r="D14" s="47">
        <v>4715.549</v>
      </c>
      <c r="E14" s="47">
        <v>4384.3</v>
      </c>
      <c r="F14" s="47">
        <f>D14-E14</f>
        <v>331.2489999999998</v>
      </c>
      <c r="G14" s="47">
        <f t="shared" si="0"/>
        <v>96.33399387129724</v>
      </c>
      <c r="H14" s="48" t="e">
        <f t="shared" si="1"/>
        <v>#DIV/0!</v>
      </c>
      <c r="I14" s="77"/>
      <c r="J14" s="77"/>
    </row>
    <row r="15" spans="1:8" ht="102">
      <c r="A15" s="9" t="s">
        <v>274</v>
      </c>
      <c r="B15" s="47">
        <v>46.4</v>
      </c>
      <c r="C15" s="47"/>
      <c r="D15" s="47">
        <v>52.356</v>
      </c>
      <c r="E15" s="47">
        <v>20.7</v>
      </c>
      <c r="F15" s="47">
        <f aca="true" t="shared" si="2" ref="F15:F38">D15-E15</f>
        <v>31.656000000000002</v>
      </c>
      <c r="G15" s="47">
        <f t="shared" si="0"/>
        <v>112.83620689655174</v>
      </c>
      <c r="H15" s="48" t="e">
        <f t="shared" si="1"/>
        <v>#DIV/0!</v>
      </c>
    </row>
    <row r="16" spans="1:8" ht="38.25">
      <c r="A16" s="9" t="s">
        <v>428</v>
      </c>
      <c r="B16" s="47">
        <v>22.9</v>
      </c>
      <c r="C16" s="47"/>
      <c r="D16" s="47">
        <v>21.757</v>
      </c>
      <c r="E16" s="47">
        <v>22.1</v>
      </c>
      <c r="F16" s="47"/>
      <c r="G16" s="47">
        <f t="shared" si="0"/>
        <v>95.00873362445415</v>
      </c>
      <c r="H16" s="48" t="e">
        <f t="shared" si="1"/>
        <v>#DIV/0!</v>
      </c>
    </row>
    <row r="17" spans="1:8" s="15" customFormat="1" ht="51">
      <c r="A17" s="17" t="s">
        <v>310</v>
      </c>
      <c r="B17" s="56"/>
      <c r="C17" s="56"/>
      <c r="D17" s="47"/>
      <c r="E17" s="56"/>
      <c r="F17" s="47">
        <f>D17-E17</f>
        <v>0</v>
      </c>
      <c r="G17" s="47" t="e">
        <f t="shared" si="0"/>
        <v>#DIV/0!</v>
      </c>
      <c r="H17" s="48" t="e">
        <f t="shared" si="1"/>
        <v>#DIV/0!</v>
      </c>
    </row>
    <row r="18" spans="1:8" s="15" customFormat="1" ht="25.5">
      <c r="A18" s="17" t="s">
        <v>193</v>
      </c>
      <c r="B18" s="56"/>
      <c r="C18" s="56"/>
      <c r="D18" s="47"/>
      <c r="E18" s="56"/>
      <c r="F18" s="47"/>
      <c r="G18" s="47" t="e">
        <f t="shared" si="0"/>
        <v>#DIV/0!</v>
      </c>
      <c r="H18" s="48" t="e">
        <f t="shared" si="1"/>
        <v>#DIV/0!</v>
      </c>
    </row>
    <row r="19" spans="1:8" ht="38.25">
      <c r="A19" s="9" t="s">
        <v>171</v>
      </c>
      <c r="B19" s="47">
        <v>679.3</v>
      </c>
      <c r="C19" s="47"/>
      <c r="D19" s="47">
        <v>691.175</v>
      </c>
      <c r="E19" s="47">
        <v>754.6</v>
      </c>
      <c r="F19" s="47">
        <f t="shared" si="2"/>
        <v>-63.42500000000007</v>
      </c>
      <c r="G19" s="47">
        <f t="shared" si="0"/>
        <v>101.74812306786399</v>
      </c>
      <c r="H19" s="48" t="e">
        <f t="shared" si="1"/>
        <v>#DIV/0!</v>
      </c>
    </row>
    <row r="20" spans="1:8" ht="63.75">
      <c r="A20" s="9" t="s">
        <v>175</v>
      </c>
      <c r="B20" s="47">
        <v>207.9</v>
      </c>
      <c r="C20" s="47"/>
      <c r="D20" s="47">
        <v>201.975</v>
      </c>
      <c r="E20" s="47">
        <v>263.7</v>
      </c>
      <c r="F20" s="47">
        <f t="shared" si="2"/>
        <v>-61.724999999999994</v>
      </c>
      <c r="G20" s="47">
        <f t="shared" si="0"/>
        <v>97.15007215007215</v>
      </c>
      <c r="H20" s="48" t="e">
        <f t="shared" si="1"/>
        <v>#DIV/0!</v>
      </c>
    </row>
    <row r="21" spans="1:8" ht="63.75">
      <c r="A21" s="9" t="s">
        <v>414</v>
      </c>
      <c r="B21" s="47">
        <v>840</v>
      </c>
      <c r="C21" s="47"/>
      <c r="D21" s="47">
        <v>992.834</v>
      </c>
      <c r="E21" s="47">
        <v>588.6</v>
      </c>
      <c r="F21" s="47">
        <f t="shared" si="2"/>
        <v>404.2339999999999</v>
      </c>
      <c r="G21" s="47">
        <f t="shared" si="0"/>
        <v>118.1945238095238</v>
      </c>
      <c r="H21" s="48" t="e">
        <f t="shared" si="1"/>
        <v>#DIV/0!</v>
      </c>
    </row>
    <row r="22" spans="1:8" ht="63.75">
      <c r="A22" s="19" t="s">
        <v>265</v>
      </c>
      <c r="B22" s="47"/>
      <c r="C22" s="56"/>
      <c r="D22" s="54"/>
      <c r="E22" s="47"/>
      <c r="F22" s="47">
        <f t="shared" si="2"/>
        <v>0</v>
      </c>
      <c r="G22" s="47" t="e">
        <f t="shared" si="0"/>
        <v>#DIV/0!</v>
      </c>
      <c r="H22" s="48" t="e">
        <f t="shared" si="1"/>
        <v>#DIV/0!</v>
      </c>
    </row>
    <row r="23" spans="1:8" ht="25.5">
      <c r="A23" s="9" t="s">
        <v>266</v>
      </c>
      <c r="B23" s="47"/>
      <c r="C23" s="47"/>
      <c r="D23" s="47"/>
      <c r="E23" s="47"/>
      <c r="F23" s="47">
        <f t="shared" si="2"/>
        <v>0</v>
      </c>
      <c r="G23" s="47" t="e">
        <f t="shared" si="0"/>
        <v>#DIV/0!</v>
      </c>
      <c r="H23" s="48" t="e">
        <f t="shared" si="1"/>
        <v>#DIV/0!</v>
      </c>
    </row>
    <row r="24" spans="1:8" ht="63.75">
      <c r="A24" s="9" t="s">
        <v>125</v>
      </c>
      <c r="B24" s="47">
        <v>1025.8</v>
      </c>
      <c r="C24" s="47"/>
      <c r="D24" s="47">
        <v>1039.284</v>
      </c>
      <c r="E24" s="47">
        <v>1441.4</v>
      </c>
      <c r="F24" s="47">
        <f t="shared" si="2"/>
        <v>-402.116</v>
      </c>
      <c r="G24" s="47">
        <f t="shared" si="0"/>
        <v>101.31448625463055</v>
      </c>
      <c r="H24" s="48" t="e">
        <f t="shared" si="1"/>
        <v>#DIV/0!</v>
      </c>
    </row>
    <row r="25" spans="1:8" ht="51">
      <c r="A25" s="9" t="s">
        <v>287</v>
      </c>
      <c r="B25" s="47"/>
      <c r="C25" s="47"/>
      <c r="D25" s="47"/>
      <c r="E25" s="47">
        <v>300</v>
      </c>
      <c r="F25" s="47"/>
      <c r="G25" s="47" t="e">
        <f t="shared" si="0"/>
        <v>#DIV/0!</v>
      </c>
      <c r="H25" s="48" t="e">
        <f t="shared" si="1"/>
        <v>#DIV/0!</v>
      </c>
    </row>
    <row r="26" spans="1:8" ht="63.75">
      <c r="A26" s="9" t="s">
        <v>270</v>
      </c>
      <c r="B26" s="47">
        <v>25.5</v>
      </c>
      <c r="C26" s="47"/>
      <c r="D26" s="47">
        <v>25.584</v>
      </c>
      <c r="E26" s="47">
        <v>24.6</v>
      </c>
      <c r="F26" s="47">
        <f t="shared" si="2"/>
        <v>0.9839999999999982</v>
      </c>
      <c r="G26" s="47">
        <f t="shared" si="0"/>
        <v>100.3294117647059</v>
      </c>
      <c r="H26" s="48" t="e">
        <f t="shared" si="1"/>
        <v>#DIV/0!</v>
      </c>
    </row>
    <row r="27" spans="1:8" ht="38.25">
      <c r="A27" s="9" t="s">
        <v>267</v>
      </c>
      <c r="B27" s="47"/>
      <c r="C27" s="47"/>
      <c r="D27" s="47"/>
      <c r="E27" s="47"/>
      <c r="F27" s="47">
        <f t="shared" si="2"/>
        <v>0</v>
      </c>
      <c r="G27" s="47" t="e">
        <f t="shared" si="0"/>
        <v>#DIV/0!</v>
      </c>
      <c r="H27" s="48" t="e">
        <f t="shared" si="1"/>
        <v>#DIV/0!</v>
      </c>
    </row>
    <row r="28" spans="1:8" ht="25.5">
      <c r="A28" s="9" t="s">
        <v>268</v>
      </c>
      <c r="B28" s="47">
        <v>62.8</v>
      </c>
      <c r="C28" s="47"/>
      <c r="D28" s="47">
        <v>63</v>
      </c>
      <c r="E28" s="47">
        <v>82</v>
      </c>
      <c r="F28" s="47">
        <f t="shared" si="2"/>
        <v>-19</v>
      </c>
      <c r="G28" s="47">
        <f t="shared" si="0"/>
        <v>100.31847133757962</v>
      </c>
      <c r="H28" s="48" t="e">
        <f t="shared" si="1"/>
        <v>#DIV/0!</v>
      </c>
    </row>
    <row r="29" spans="1:8" ht="76.5">
      <c r="A29" s="9" t="s">
        <v>285</v>
      </c>
      <c r="B29" s="47"/>
      <c r="C29" s="47"/>
      <c r="D29" s="47"/>
      <c r="E29" s="47"/>
      <c r="F29" s="47"/>
      <c r="G29" s="47" t="e">
        <f t="shared" si="0"/>
        <v>#DIV/0!</v>
      </c>
      <c r="H29" s="48" t="e">
        <f t="shared" si="1"/>
        <v>#DIV/0!</v>
      </c>
    </row>
    <row r="30" spans="1:8" ht="25.5">
      <c r="A30" s="9" t="s">
        <v>430</v>
      </c>
      <c r="B30" s="47"/>
      <c r="C30" s="47"/>
      <c r="D30" s="47"/>
      <c r="E30" s="47">
        <v>362.4</v>
      </c>
      <c r="F30" s="47">
        <f t="shared" si="2"/>
        <v>-362.4</v>
      </c>
      <c r="G30" s="47" t="e">
        <f t="shared" si="0"/>
        <v>#DIV/0!</v>
      </c>
      <c r="H30" s="48" t="e">
        <f t="shared" si="1"/>
        <v>#DIV/0!</v>
      </c>
    </row>
    <row r="31" spans="1:8" ht="38.25">
      <c r="A31" s="9" t="s">
        <v>65</v>
      </c>
      <c r="B31" s="47">
        <v>645</v>
      </c>
      <c r="C31" s="47"/>
      <c r="D31" s="47">
        <v>1189.027</v>
      </c>
      <c r="E31" s="47">
        <v>711.3</v>
      </c>
      <c r="F31" s="47"/>
      <c r="G31" s="47">
        <f t="shared" si="0"/>
        <v>184.34527131782949</v>
      </c>
      <c r="H31" s="48" t="e">
        <f t="shared" si="1"/>
        <v>#DIV/0!</v>
      </c>
    </row>
    <row r="32" spans="1:8" ht="51">
      <c r="A32" s="9" t="s">
        <v>307</v>
      </c>
      <c r="B32" s="47">
        <v>477</v>
      </c>
      <c r="C32" s="47"/>
      <c r="D32" s="47">
        <v>477</v>
      </c>
      <c r="E32" s="47"/>
      <c r="F32" s="47"/>
      <c r="G32" s="47">
        <f t="shared" si="0"/>
        <v>100</v>
      </c>
      <c r="H32" s="48" t="e">
        <f t="shared" si="1"/>
        <v>#DIV/0!</v>
      </c>
    </row>
    <row r="33" spans="1:8" ht="51">
      <c r="A33" s="9" t="s">
        <v>303</v>
      </c>
      <c r="B33" s="47"/>
      <c r="C33" s="47"/>
      <c r="D33" s="47"/>
      <c r="E33" s="47"/>
      <c r="F33" s="47"/>
      <c r="G33" s="47" t="e">
        <f t="shared" si="0"/>
        <v>#DIV/0!</v>
      </c>
      <c r="H33" s="48" t="e">
        <f t="shared" si="1"/>
        <v>#DIV/0!</v>
      </c>
    </row>
    <row r="34" spans="1:8" ht="38.25">
      <c r="A34" s="9" t="s">
        <v>431</v>
      </c>
      <c r="B34" s="47">
        <v>3.7</v>
      </c>
      <c r="C34" s="47"/>
      <c r="D34" s="47">
        <v>3.701</v>
      </c>
      <c r="E34" s="47">
        <v>12.9</v>
      </c>
      <c r="F34" s="47"/>
      <c r="G34" s="47">
        <f t="shared" si="0"/>
        <v>100.02702702702702</v>
      </c>
      <c r="H34" s="48" t="e">
        <f t="shared" si="1"/>
        <v>#DIV/0!</v>
      </c>
    </row>
    <row r="35" spans="1:8" ht="51">
      <c r="A35" s="9" t="s">
        <v>292</v>
      </c>
      <c r="B35" s="47"/>
      <c r="C35" s="47"/>
      <c r="D35" s="47"/>
      <c r="E35" s="47"/>
      <c r="F35" s="47"/>
      <c r="G35" s="47" t="e">
        <f t="shared" si="0"/>
        <v>#DIV/0!</v>
      </c>
      <c r="H35" s="48" t="e">
        <f t="shared" si="1"/>
        <v>#DIV/0!</v>
      </c>
    </row>
    <row r="36" spans="1:8" ht="51">
      <c r="A36" s="9" t="s">
        <v>432</v>
      </c>
      <c r="B36" s="47">
        <v>121</v>
      </c>
      <c r="C36" s="47"/>
      <c r="D36" s="47">
        <v>129.695</v>
      </c>
      <c r="E36" s="47">
        <v>15</v>
      </c>
      <c r="F36" s="47"/>
      <c r="G36" s="47">
        <f t="shared" si="0"/>
        <v>107.18595041322314</v>
      </c>
      <c r="H36" s="48" t="e">
        <f t="shared" si="1"/>
        <v>#DIV/0!</v>
      </c>
    </row>
    <row r="37" spans="1:8" ht="38.25">
      <c r="A37" s="9" t="s">
        <v>269</v>
      </c>
      <c r="B37" s="47"/>
      <c r="C37" s="47"/>
      <c r="D37" s="47"/>
      <c r="E37" s="47">
        <v>12.3</v>
      </c>
      <c r="F37" s="47">
        <f t="shared" si="2"/>
        <v>-12.3</v>
      </c>
      <c r="G37" s="47" t="e">
        <f t="shared" si="0"/>
        <v>#DIV/0!</v>
      </c>
      <c r="H37" s="48" t="e">
        <f t="shared" si="1"/>
        <v>#DIV/0!</v>
      </c>
    </row>
    <row r="38" spans="1:8" ht="25.5">
      <c r="A38" s="9" t="s">
        <v>201</v>
      </c>
      <c r="B38" s="47"/>
      <c r="C38" s="47"/>
      <c r="D38" s="47"/>
      <c r="E38" s="47">
        <v>2.3</v>
      </c>
      <c r="F38" s="47">
        <f t="shared" si="2"/>
        <v>-2.3</v>
      </c>
      <c r="G38" s="47" t="e">
        <f t="shared" si="0"/>
        <v>#DIV/0!</v>
      </c>
      <c r="H38" s="48" t="e">
        <f t="shared" si="1"/>
        <v>#DIV/0!</v>
      </c>
    </row>
    <row r="39" spans="1:8" ht="25.5">
      <c r="A39" s="9" t="s">
        <v>422</v>
      </c>
      <c r="B39" s="47"/>
      <c r="C39" s="47"/>
      <c r="D39" s="47"/>
      <c r="E39" s="47"/>
      <c r="F39" s="47"/>
      <c r="G39" s="47" t="e">
        <f t="shared" si="0"/>
        <v>#DIV/0!</v>
      </c>
      <c r="H39" s="48" t="e">
        <f t="shared" si="1"/>
        <v>#DIV/0!</v>
      </c>
    </row>
    <row r="40" spans="1:8" ht="15">
      <c r="A40" s="11" t="s">
        <v>211</v>
      </c>
      <c r="B40" s="49">
        <f>SUM(B10:B38)</f>
        <v>9623.499999999998</v>
      </c>
      <c r="C40" s="49">
        <f>SUM(C10:C38)</f>
        <v>0</v>
      </c>
      <c r="D40" s="49">
        <f>SUM(D10:D39)</f>
        <v>10165.627999999999</v>
      </c>
      <c r="E40" s="49">
        <f>SUM(E14:E39)</f>
        <v>8998.199999999999</v>
      </c>
      <c r="F40" s="49">
        <f>SUM(F14:F38)</f>
        <v>-155.14300000000028</v>
      </c>
      <c r="G40" s="49">
        <f aca="true" t="shared" si="3" ref="G40:G45">D40/B40*100</f>
        <v>105.63337663012418</v>
      </c>
      <c r="H40" s="52" t="e">
        <f aca="true" t="shared" si="4" ref="H40:H45">D40/C40*100</f>
        <v>#DIV/0!</v>
      </c>
    </row>
    <row r="41" spans="1:8" s="34" customFormat="1" ht="25.5" hidden="1">
      <c r="A41" s="9" t="s">
        <v>158</v>
      </c>
      <c r="B41" s="54"/>
      <c r="C41" s="54"/>
      <c r="D41" s="54"/>
      <c r="E41" s="54"/>
      <c r="F41" s="54"/>
      <c r="G41" s="54" t="e">
        <f t="shared" si="3"/>
        <v>#DIV/0!</v>
      </c>
      <c r="H41" s="55" t="e">
        <f t="shared" si="4"/>
        <v>#DIV/0!</v>
      </c>
    </row>
    <row r="42" spans="1:8" ht="63.75" hidden="1">
      <c r="A42" s="9" t="s">
        <v>152</v>
      </c>
      <c r="B42" s="54"/>
      <c r="C42" s="54"/>
      <c r="D42" s="54"/>
      <c r="E42" s="54"/>
      <c r="F42" s="54"/>
      <c r="G42" s="54" t="e">
        <f t="shared" si="3"/>
        <v>#DIV/0!</v>
      </c>
      <c r="H42" s="55" t="e">
        <f t="shared" si="4"/>
        <v>#DIV/0!</v>
      </c>
    </row>
    <row r="43" spans="1:8" ht="38.25" hidden="1">
      <c r="A43" s="9" t="s">
        <v>153</v>
      </c>
      <c r="B43" s="54"/>
      <c r="C43" s="54"/>
      <c r="D43" s="54"/>
      <c r="E43" s="54"/>
      <c r="F43" s="54"/>
      <c r="G43" s="54" t="e">
        <f t="shared" si="3"/>
        <v>#DIV/0!</v>
      </c>
      <c r="H43" s="55" t="e">
        <f t="shared" si="4"/>
        <v>#DIV/0!</v>
      </c>
    </row>
    <row r="44" spans="1:8" ht="63.75">
      <c r="A44" s="9" t="s">
        <v>95</v>
      </c>
      <c r="B44" s="54">
        <v>9526.71467</v>
      </c>
      <c r="C44" s="54"/>
      <c r="D44" s="54">
        <v>3607.411</v>
      </c>
      <c r="E44" s="54"/>
      <c r="F44" s="54"/>
      <c r="G44" s="54">
        <f t="shared" si="3"/>
        <v>37.86626476134401</v>
      </c>
      <c r="H44" s="55" t="e">
        <f t="shared" si="4"/>
        <v>#DIV/0!</v>
      </c>
    </row>
    <row r="45" spans="1:8" ht="38.25">
      <c r="A45" s="9" t="s">
        <v>110</v>
      </c>
      <c r="B45" s="54">
        <v>3004.39957</v>
      </c>
      <c r="C45" s="54"/>
      <c r="D45" s="54">
        <v>1342.622</v>
      </c>
      <c r="E45" s="54"/>
      <c r="F45" s="54"/>
      <c r="G45" s="54">
        <f t="shared" si="3"/>
        <v>44.68852989484351</v>
      </c>
      <c r="H45" s="55" t="e">
        <f t="shared" si="4"/>
        <v>#DIV/0!</v>
      </c>
    </row>
    <row r="46" spans="1:8" ht="25.5">
      <c r="A46" s="9" t="s">
        <v>391</v>
      </c>
      <c r="B46" s="54">
        <v>4.5</v>
      </c>
      <c r="C46" s="54"/>
      <c r="D46" s="54">
        <v>4.5</v>
      </c>
      <c r="E46" s="54"/>
      <c r="F46" s="54"/>
      <c r="G46" s="54">
        <f aca="true" t="shared" si="5" ref="G46:G52">D46/B46*100</f>
        <v>100</v>
      </c>
      <c r="H46" s="55" t="e">
        <f aca="true" t="shared" si="6" ref="H46:H52">D46/C46*100</f>
        <v>#DIV/0!</v>
      </c>
    </row>
    <row r="47" spans="1:8" ht="63.75">
      <c r="A47" s="9" t="s">
        <v>345</v>
      </c>
      <c r="B47" s="47">
        <v>2.3</v>
      </c>
      <c r="C47" s="47"/>
      <c r="D47" s="47">
        <v>2.3</v>
      </c>
      <c r="E47" s="47"/>
      <c r="F47" s="47"/>
      <c r="G47" s="54">
        <f t="shared" si="5"/>
        <v>100</v>
      </c>
      <c r="H47" s="55" t="e">
        <f t="shared" si="6"/>
        <v>#DIV/0!</v>
      </c>
    </row>
    <row r="48" spans="1:8" ht="25.5">
      <c r="A48" s="9" t="s">
        <v>300</v>
      </c>
      <c r="B48" s="47">
        <v>1469.939</v>
      </c>
      <c r="C48" s="47"/>
      <c r="D48" s="47">
        <v>1469.938</v>
      </c>
      <c r="E48" s="47"/>
      <c r="F48" s="47"/>
      <c r="G48" s="54">
        <f t="shared" si="5"/>
        <v>99.9999319699661</v>
      </c>
      <c r="H48" s="55" t="e">
        <f t="shared" si="6"/>
        <v>#DIV/0!</v>
      </c>
    </row>
    <row r="49" spans="1:8" ht="25.5">
      <c r="A49" s="9" t="s">
        <v>94</v>
      </c>
      <c r="B49" s="47"/>
      <c r="C49" s="47"/>
      <c r="D49" s="47"/>
      <c r="E49" s="47"/>
      <c r="F49" s="47"/>
      <c r="G49" s="54" t="e">
        <f t="shared" si="5"/>
        <v>#DIV/0!</v>
      </c>
      <c r="H49" s="55" t="e">
        <f t="shared" si="6"/>
        <v>#DIV/0!</v>
      </c>
    </row>
    <row r="50" spans="1:8" ht="38.25">
      <c r="A50" s="9" t="s">
        <v>62</v>
      </c>
      <c r="B50" s="47">
        <v>100</v>
      </c>
      <c r="C50" s="47"/>
      <c r="D50" s="47">
        <v>106</v>
      </c>
      <c r="E50" s="47"/>
      <c r="F50" s="47"/>
      <c r="G50" s="54">
        <f t="shared" si="5"/>
        <v>106</v>
      </c>
      <c r="H50" s="55" t="e">
        <f t="shared" si="6"/>
        <v>#DIV/0!</v>
      </c>
    </row>
    <row r="51" spans="1:8" ht="25.5">
      <c r="A51" s="9" t="s">
        <v>433</v>
      </c>
      <c r="B51" s="47">
        <v>70</v>
      </c>
      <c r="C51" s="47"/>
      <c r="D51" s="47">
        <v>70</v>
      </c>
      <c r="E51" s="47"/>
      <c r="F51" s="47"/>
      <c r="G51" s="54">
        <f t="shared" si="5"/>
        <v>100</v>
      </c>
      <c r="H51" s="55" t="e">
        <f t="shared" si="6"/>
        <v>#DIV/0!</v>
      </c>
    </row>
    <row r="52" spans="1:8" ht="38.25">
      <c r="A52" s="9" t="s">
        <v>121</v>
      </c>
      <c r="B52" s="47"/>
      <c r="C52" s="47"/>
      <c r="D52" s="47"/>
      <c r="E52" s="47"/>
      <c r="F52" s="47"/>
      <c r="G52" s="54" t="e">
        <f t="shared" si="5"/>
        <v>#DIV/0!</v>
      </c>
      <c r="H52" s="55" t="e">
        <f t="shared" si="6"/>
        <v>#DIV/0!</v>
      </c>
    </row>
    <row r="53" spans="1:8" ht="15">
      <c r="A53" s="11" t="s">
        <v>213</v>
      </c>
      <c r="B53" s="49">
        <f>SUM(B41:B52)</f>
        <v>14177.853239999999</v>
      </c>
      <c r="C53" s="49">
        <f>SUM(C41:C52)</f>
        <v>0</v>
      </c>
      <c r="D53" s="49">
        <f>SUM(D41:D52)</f>
        <v>6602.771000000001</v>
      </c>
      <c r="E53" s="49">
        <f>SUM(E42:E47)</f>
        <v>0</v>
      </c>
      <c r="F53" s="49"/>
      <c r="G53" s="49">
        <f>D53/B53*100</f>
        <v>46.57102093123374</v>
      </c>
      <c r="H53" s="52" t="e">
        <f>D53/C53*100</f>
        <v>#DIV/0!</v>
      </c>
    </row>
    <row r="54" spans="1:8" ht="15">
      <c r="A54" s="11" t="s">
        <v>214</v>
      </c>
      <c r="B54" s="49">
        <f>B40+B53</f>
        <v>23801.353239999997</v>
      </c>
      <c r="C54" s="49">
        <f>C40+C53</f>
        <v>0</v>
      </c>
      <c r="D54" s="49">
        <f>D40+D53</f>
        <v>16768.398999999998</v>
      </c>
      <c r="E54" s="49">
        <f>E40+E53</f>
        <v>8998.199999999999</v>
      </c>
      <c r="F54" s="49"/>
      <c r="G54" s="49">
        <f>D54/B54*100</f>
        <v>70.45145219650544</v>
      </c>
      <c r="H54" s="52" t="e">
        <f>D54/C54*100</f>
        <v>#DIV/0!</v>
      </c>
    </row>
    <row r="55" spans="2:8" ht="12.75">
      <c r="B55" s="79"/>
      <c r="C55" s="7"/>
      <c r="D55" s="79"/>
      <c r="E55" s="7"/>
      <c r="F55" s="7"/>
      <c r="G55" s="7"/>
      <c r="H55" s="2"/>
    </row>
    <row r="56" spans="2:8" ht="12.75">
      <c r="B56" s="2"/>
      <c r="C56" s="2"/>
      <c r="D56" s="2"/>
      <c r="E56" s="2"/>
      <c r="F56" s="2"/>
      <c r="G56" s="2"/>
      <c r="H56" s="2"/>
    </row>
    <row r="58" s="44" customFormat="1" ht="14.25">
      <c r="A58" s="43"/>
    </row>
    <row r="59" s="44" customFormat="1" ht="14.25">
      <c r="A59" s="43" t="s">
        <v>340</v>
      </c>
    </row>
    <row r="60" ht="12.75">
      <c r="A60" s="2" t="s">
        <v>57</v>
      </c>
    </row>
    <row r="61" ht="12.75">
      <c r="A61" s="2"/>
    </row>
    <row r="62" ht="12.75">
      <c r="A62" s="2"/>
    </row>
    <row r="63" ht="12.75">
      <c r="A63" s="2"/>
    </row>
    <row r="64" s="46" customFormat="1" ht="12">
      <c r="A64" s="45" t="s">
        <v>131</v>
      </c>
    </row>
  </sheetData>
  <sheetProtection/>
  <mergeCells count="11"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</mergeCells>
  <printOptions horizontalCentered="1"/>
  <pageMargins left="0.3937007874015748" right="0.1968503937007874" top="0.3937007874015748" bottom="0.3937007874015748" header="0.5118110236220472" footer="0.5118110236220472"/>
  <pageSetup fitToHeight="2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="75" zoomScaleNormal="75" zoomScalePageLayoutView="0" workbookViewId="0" topLeftCell="A52">
      <selection activeCell="B32" sqref="B32"/>
    </sheetView>
  </sheetViews>
  <sheetFormatPr defaultColWidth="9.00390625" defaultRowHeight="12.75"/>
  <cols>
    <col min="1" max="1" width="54.25390625" style="10" customWidth="1"/>
    <col min="2" max="3" width="15.00390625" style="0" customWidth="1"/>
    <col min="4" max="4" width="15.875" style="0" customWidth="1"/>
    <col min="5" max="5" width="14.375" style="0" customWidth="1"/>
    <col min="6" max="6" width="12.25390625" style="0" customWidth="1"/>
    <col min="7" max="7" width="12.75390625" style="0" customWidth="1"/>
    <col min="8" max="8" width="12.25390625" style="0" customWidth="1"/>
    <col min="9" max="9" width="11.375" style="0" bestFit="1" customWidth="1"/>
  </cols>
  <sheetData>
    <row r="1" spans="1:9" ht="15" customHeight="1">
      <c r="A1" s="134" t="s">
        <v>321</v>
      </c>
      <c r="B1" s="134"/>
      <c r="C1" s="134"/>
      <c r="D1" s="134"/>
      <c r="E1" s="134"/>
      <c r="F1" s="134"/>
      <c r="G1" s="134"/>
      <c r="H1" s="134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0" t="s">
        <v>210</v>
      </c>
      <c r="B3" s="130"/>
      <c r="C3" s="130"/>
      <c r="D3" s="130"/>
      <c r="E3" s="130"/>
      <c r="F3" s="130"/>
      <c r="G3" s="130"/>
      <c r="H3" s="2"/>
    </row>
    <row r="4" spans="1:8" ht="18">
      <c r="A4" s="130" t="s">
        <v>36</v>
      </c>
      <c r="B4" s="130"/>
      <c r="C4" s="130"/>
      <c r="D4" s="130"/>
      <c r="E4" s="130"/>
      <c r="F4" s="130"/>
      <c r="G4" s="130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1" t="s">
        <v>322</v>
      </c>
      <c r="E6" s="135"/>
      <c r="F6" s="135"/>
      <c r="G6" s="135"/>
      <c r="H6" s="2"/>
    </row>
    <row r="7" spans="1:10" ht="29.25" customHeight="1">
      <c r="A7" s="132" t="s">
        <v>323</v>
      </c>
      <c r="B7" s="122" t="s">
        <v>324</v>
      </c>
      <c r="C7" s="122" t="s">
        <v>256</v>
      </c>
      <c r="D7" s="122" t="s">
        <v>325</v>
      </c>
      <c r="E7" s="122" t="s">
        <v>35</v>
      </c>
      <c r="F7" s="128" t="s">
        <v>4</v>
      </c>
      <c r="G7" s="128" t="s">
        <v>163</v>
      </c>
      <c r="H7" s="129"/>
      <c r="I7" s="77"/>
      <c r="J7" s="77"/>
    </row>
    <row r="8" spans="1:10" ht="15" customHeight="1">
      <c r="A8" s="133"/>
      <c r="B8" s="127"/>
      <c r="C8" s="127"/>
      <c r="D8" s="127"/>
      <c r="E8" s="123"/>
      <c r="F8" s="136"/>
      <c r="G8" s="6" t="s">
        <v>231</v>
      </c>
      <c r="H8" s="35" t="s">
        <v>236</v>
      </c>
      <c r="I8" s="77"/>
      <c r="J8" s="77"/>
    </row>
    <row r="9" spans="1:10" ht="15" customHeight="1">
      <c r="A9" s="29">
        <v>1</v>
      </c>
      <c r="B9" s="30" t="s">
        <v>440</v>
      </c>
      <c r="C9" s="31">
        <v>3</v>
      </c>
      <c r="D9" s="30" t="s">
        <v>441</v>
      </c>
      <c r="E9" s="31">
        <v>5</v>
      </c>
      <c r="F9" s="103">
        <v>6</v>
      </c>
      <c r="G9" s="32" t="s">
        <v>3</v>
      </c>
      <c r="H9" s="33">
        <v>8</v>
      </c>
      <c r="I9" s="111"/>
      <c r="J9" s="77"/>
    </row>
    <row r="10" spans="1:10" ht="39.75" customHeight="1">
      <c r="A10" s="96" t="s">
        <v>289</v>
      </c>
      <c r="B10" s="99">
        <v>925.9</v>
      </c>
      <c r="C10" s="100"/>
      <c r="D10" s="99">
        <v>959.972</v>
      </c>
      <c r="E10" s="100"/>
      <c r="F10" s="47">
        <f>D10-E10</f>
        <v>959.972</v>
      </c>
      <c r="G10" s="47">
        <f>D10/B10*100</f>
        <v>103.67987903661302</v>
      </c>
      <c r="H10" s="48" t="e">
        <f>D10/C10*100</f>
        <v>#DIV/0!</v>
      </c>
      <c r="I10" s="98"/>
      <c r="J10" s="77"/>
    </row>
    <row r="11" spans="1:10" ht="66" customHeight="1">
      <c r="A11" s="97" t="s">
        <v>313</v>
      </c>
      <c r="B11" s="99">
        <v>19.7</v>
      </c>
      <c r="C11" s="100"/>
      <c r="D11" s="99">
        <v>21.624</v>
      </c>
      <c r="E11" s="100"/>
      <c r="F11" s="47">
        <f>D11-E11</f>
        <v>21.624</v>
      </c>
      <c r="G11" s="47">
        <f>D11/B11*100</f>
        <v>109.76649746192892</v>
      </c>
      <c r="H11" s="48" t="e">
        <f>D11/C11*100</f>
        <v>#DIV/0!</v>
      </c>
      <c r="I11" s="98"/>
      <c r="J11" s="77"/>
    </row>
    <row r="12" spans="1:10" ht="53.25" customHeight="1">
      <c r="A12" s="97" t="s">
        <v>314</v>
      </c>
      <c r="B12" s="99">
        <v>1525.9</v>
      </c>
      <c r="C12" s="100"/>
      <c r="D12" s="99">
        <v>1644.581</v>
      </c>
      <c r="E12" s="100"/>
      <c r="F12" s="47">
        <f>D12-E12</f>
        <v>1644.581</v>
      </c>
      <c r="G12" s="47">
        <f aca="true" t="shared" si="0" ref="G12:G41">D12/B12*100</f>
        <v>107.77777049610064</v>
      </c>
      <c r="H12" s="48" t="e">
        <f aca="true" t="shared" si="1" ref="H12:H41">D12/C12*100</f>
        <v>#DIV/0!</v>
      </c>
      <c r="I12" s="98"/>
      <c r="J12" s="77"/>
    </row>
    <row r="13" spans="1:10" ht="52.5" customHeight="1">
      <c r="A13" s="97" t="s">
        <v>315</v>
      </c>
      <c r="B13" s="99">
        <v>7.3</v>
      </c>
      <c r="C13" s="100"/>
      <c r="D13" s="99">
        <v>-82.611</v>
      </c>
      <c r="E13" s="100"/>
      <c r="F13" s="47">
        <f>D13-E13</f>
        <v>-82.611</v>
      </c>
      <c r="G13" s="47">
        <f t="shared" si="0"/>
        <v>-1131.6575342465753</v>
      </c>
      <c r="H13" s="48" t="e">
        <f t="shared" si="1"/>
        <v>#DIV/0!</v>
      </c>
      <c r="I13" s="98"/>
      <c r="J13" s="77"/>
    </row>
    <row r="14" spans="1:10" ht="76.5">
      <c r="A14" s="9" t="s">
        <v>273</v>
      </c>
      <c r="B14" s="47">
        <v>6418.9</v>
      </c>
      <c r="C14" s="56"/>
      <c r="D14" s="47">
        <v>6487.518</v>
      </c>
      <c r="E14" s="47">
        <v>5977.1</v>
      </c>
      <c r="F14" s="47">
        <f>D14-E14</f>
        <v>510.41799999999967</v>
      </c>
      <c r="G14" s="47">
        <f t="shared" si="0"/>
        <v>101.06899936126128</v>
      </c>
      <c r="H14" s="48" t="e">
        <f t="shared" si="1"/>
        <v>#DIV/0!</v>
      </c>
      <c r="I14" s="77"/>
      <c r="J14" s="77"/>
    </row>
    <row r="15" spans="1:8" ht="114.75">
      <c r="A15" s="9" t="s">
        <v>274</v>
      </c>
      <c r="B15" s="47">
        <v>46.4</v>
      </c>
      <c r="C15" s="56"/>
      <c r="D15" s="47">
        <v>52.356</v>
      </c>
      <c r="E15" s="47">
        <v>20</v>
      </c>
      <c r="F15" s="47">
        <f aca="true" t="shared" si="2" ref="F15:F40">D15-E15</f>
        <v>32.356</v>
      </c>
      <c r="G15" s="47">
        <f t="shared" si="0"/>
        <v>112.83620689655174</v>
      </c>
      <c r="H15" s="48" t="e">
        <f t="shared" si="1"/>
        <v>#DIV/0!</v>
      </c>
    </row>
    <row r="16" spans="1:8" ht="38.25">
      <c r="A16" s="9" t="s">
        <v>428</v>
      </c>
      <c r="B16" s="47">
        <v>25.9</v>
      </c>
      <c r="C16" s="56"/>
      <c r="D16" s="47">
        <v>27.881</v>
      </c>
      <c r="E16" s="47">
        <v>32.2</v>
      </c>
      <c r="F16" s="47"/>
      <c r="G16" s="47">
        <f t="shared" si="0"/>
        <v>107.64864864864865</v>
      </c>
      <c r="H16" s="48" t="e">
        <f t="shared" si="1"/>
        <v>#DIV/0!</v>
      </c>
    </row>
    <row r="17" spans="1:8" s="15" customFormat="1" ht="63.75">
      <c r="A17" s="17" t="s">
        <v>310</v>
      </c>
      <c r="B17" s="56">
        <v>59.9</v>
      </c>
      <c r="C17" s="56"/>
      <c r="D17" s="47">
        <v>63.931</v>
      </c>
      <c r="E17" s="56">
        <v>102</v>
      </c>
      <c r="F17" s="47">
        <f t="shared" si="2"/>
        <v>-38.069</v>
      </c>
      <c r="G17" s="47">
        <f t="shared" si="0"/>
        <v>106.72954924874792</v>
      </c>
      <c r="H17" s="48" t="e">
        <f t="shared" si="1"/>
        <v>#DIV/0!</v>
      </c>
    </row>
    <row r="18" spans="1:8" s="15" customFormat="1" ht="25.5">
      <c r="A18" s="17" t="s">
        <v>193</v>
      </c>
      <c r="B18" s="56">
        <v>0.5</v>
      </c>
      <c r="C18" s="56"/>
      <c r="D18" s="47">
        <v>0.561</v>
      </c>
      <c r="E18" s="56">
        <v>28.3</v>
      </c>
      <c r="F18" s="47">
        <f t="shared" si="2"/>
        <v>-27.739</v>
      </c>
      <c r="G18" s="47">
        <f t="shared" si="0"/>
        <v>112.20000000000002</v>
      </c>
      <c r="H18" s="48" t="e">
        <f t="shared" si="1"/>
        <v>#DIV/0!</v>
      </c>
    </row>
    <row r="19" spans="1:8" s="15" customFormat="1" ht="51">
      <c r="A19" s="9" t="s">
        <v>171</v>
      </c>
      <c r="B19" s="56">
        <v>993.25</v>
      </c>
      <c r="C19" s="56"/>
      <c r="D19" s="47">
        <v>1036.709</v>
      </c>
      <c r="E19" s="56">
        <v>1056.1</v>
      </c>
      <c r="F19" s="47">
        <f t="shared" si="2"/>
        <v>-19.39099999999985</v>
      </c>
      <c r="G19" s="47">
        <f t="shared" si="0"/>
        <v>104.37543418071986</v>
      </c>
      <c r="H19" s="48" t="e">
        <f t="shared" si="1"/>
        <v>#DIV/0!</v>
      </c>
    </row>
    <row r="20" spans="1:8" s="15" customFormat="1" ht="76.5">
      <c r="A20" s="9" t="s">
        <v>175</v>
      </c>
      <c r="B20" s="56">
        <v>714.5</v>
      </c>
      <c r="C20" s="56"/>
      <c r="D20" s="47">
        <v>780.064</v>
      </c>
      <c r="E20" s="56">
        <v>674.9</v>
      </c>
      <c r="F20" s="47">
        <f t="shared" si="2"/>
        <v>105.16399999999999</v>
      </c>
      <c r="G20" s="47">
        <f t="shared" si="0"/>
        <v>109.17620713785863</v>
      </c>
      <c r="H20" s="48" t="e">
        <f t="shared" si="1"/>
        <v>#DIV/0!</v>
      </c>
    </row>
    <row r="21" spans="1:8" ht="63.75">
      <c r="A21" s="9" t="s">
        <v>414</v>
      </c>
      <c r="B21" s="47">
        <v>878.8</v>
      </c>
      <c r="C21" s="56"/>
      <c r="D21" s="47">
        <v>1068.299</v>
      </c>
      <c r="E21" s="47">
        <v>609.8</v>
      </c>
      <c r="F21" s="47">
        <f t="shared" si="2"/>
        <v>458.499</v>
      </c>
      <c r="G21" s="47">
        <f t="shared" si="0"/>
        <v>121.5633818843878</v>
      </c>
      <c r="H21" s="48" t="e">
        <f t="shared" si="1"/>
        <v>#DIV/0!</v>
      </c>
    </row>
    <row r="22" spans="1:8" ht="63.75">
      <c r="A22" s="19" t="s">
        <v>271</v>
      </c>
      <c r="B22" s="47">
        <v>38.05</v>
      </c>
      <c r="C22" s="56"/>
      <c r="D22" s="54">
        <v>42.685</v>
      </c>
      <c r="E22" s="47">
        <v>36.4</v>
      </c>
      <c r="F22" s="47">
        <f t="shared" si="2"/>
        <v>6.285000000000004</v>
      </c>
      <c r="G22" s="47">
        <f t="shared" si="0"/>
        <v>112.18134034165573</v>
      </c>
      <c r="H22" s="48" t="e">
        <f t="shared" si="1"/>
        <v>#DIV/0!</v>
      </c>
    </row>
    <row r="23" spans="1:8" ht="76.5">
      <c r="A23" s="9" t="s">
        <v>125</v>
      </c>
      <c r="B23" s="47">
        <v>1453.2</v>
      </c>
      <c r="C23" s="56"/>
      <c r="D23" s="47">
        <v>1559.925</v>
      </c>
      <c r="E23" s="47">
        <v>1873.9</v>
      </c>
      <c r="F23" s="47">
        <f t="shared" si="2"/>
        <v>-313.97500000000014</v>
      </c>
      <c r="G23" s="47">
        <f t="shared" si="0"/>
        <v>107.34413707679602</v>
      </c>
      <c r="H23" s="48" t="e">
        <f t="shared" si="1"/>
        <v>#DIV/0!</v>
      </c>
    </row>
    <row r="24" spans="1:8" ht="51">
      <c r="A24" s="9" t="s">
        <v>288</v>
      </c>
      <c r="B24" s="47"/>
      <c r="C24" s="56"/>
      <c r="D24" s="47"/>
      <c r="E24" s="47">
        <v>300</v>
      </c>
      <c r="F24" s="47"/>
      <c r="G24" s="47" t="e">
        <f t="shared" si="0"/>
        <v>#DIV/0!</v>
      </c>
      <c r="H24" s="48" t="e">
        <f t="shared" si="1"/>
        <v>#DIV/0!</v>
      </c>
    </row>
    <row r="25" spans="1:8" ht="63.75">
      <c r="A25" s="9" t="s">
        <v>173</v>
      </c>
      <c r="B25" s="47">
        <v>204.2</v>
      </c>
      <c r="C25" s="56"/>
      <c r="D25" s="54">
        <v>212.17</v>
      </c>
      <c r="E25" s="47">
        <v>201.3</v>
      </c>
      <c r="F25" s="47">
        <f t="shared" si="2"/>
        <v>10.869999999999976</v>
      </c>
      <c r="G25" s="47">
        <f t="shared" si="0"/>
        <v>103.90303623898139</v>
      </c>
      <c r="H25" s="48" t="e">
        <f t="shared" si="1"/>
        <v>#DIV/0!</v>
      </c>
    </row>
    <row r="26" spans="1:8" ht="38.25" hidden="1">
      <c r="A26" s="9" t="s">
        <v>272</v>
      </c>
      <c r="B26" s="47"/>
      <c r="C26" s="56"/>
      <c r="D26" s="47"/>
      <c r="E26" s="47"/>
      <c r="F26" s="47">
        <f t="shared" si="2"/>
        <v>0</v>
      </c>
      <c r="G26" s="47" t="e">
        <f t="shared" si="0"/>
        <v>#DIV/0!</v>
      </c>
      <c r="H26" s="48" t="e">
        <f t="shared" si="1"/>
        <v>#DIV/0!</v>
      </c>
    </row>
    <row r="27" spans="1:8" ht="76.5">
      <c r="A27" s="9" t="s">
        <v>172</v>
      </c>
      <c r="B27" s="54">
        <v>158.4</v>
      </c>
      <c r="C27" s="56"/>
      <c r="D27" s="54">
        <v>157.209</v>
      </c>
      <c r="E27" s="47">
        <v>178.6</v>
      </c>
      <c r="F27" s="47">
        <f t="shared" si="2"/>
        <v>-21.39099999999999</v>
      </c>
      <c r="G27" s="47">
        <f t="shared" si="0"/>
        <v>99.24810606060606</v>
      </c>
      <c r="H27" s="48" t="e">
        <f t="shared" si="1"/>
        <v>#DIV/0!</v>
      </c>
    </row>
    <row r="28" spans="1:8" ht="38.25">
      <c r="A28" s="9" t="s">
        <v>311</v>
      </c>
      <c r="B28" s="47">
        <v>222</v>
      </c>
      <c r="C28" s="56"/>
      <c r="D28" s="47">
        <v>241.034</v>
      </c>
      <c r="E28" s="47">
        <v>240.9</v>
      </c>
      <c r="F28" s="47">
        <f>D28-E28</f>
        <v>0.13399999999998613</v>
      </c>
      <c r="G28" s="47">
        <f t="shared" si="0"/>
        <v>108.57387387387388</v>
      </c>
      <c r="H28" s="48" t="e">
        <f t="shared" si="1"/>
        <v>#DIV/0!</v>
      </c>
    </row>
    <row r="29" spans="1:8" ht="89.25">
      <c r="A29" s="9" t="s">
        <v>285</v>
      </c>
      <c r="B29" s="47"/>
      <c r="C29" s="56"/>
      <c r="D29" s="47"/>
      <c r="E29" s="47"/>
      <c r="F29" s="47"/>
      <c r="G29" s="47" t="e">
        <f t="shared" si="0"/>
        <v>#DIV/0!</v>
      </c>
      <c r="H29" s="48" t="e">
        <f t="shared" si="1"/>
        <v>#DIV/0!</v>
      </c>
    </row>
    <row r="30" spans="1:8" ht="25.5">
      <c r="A30" s="9" t="s">
        <v>430</v>
      </c>
      <c r="B30" s="47"/>
      <c r="C30" s="56"/>
      <c r="D30" s="47"/>
      <c r="E30" s="47">
        <v>362.4</v>
      </c>
      <c r="F30" s="47">
        <f>D30-E30</f>
        <v>-362.4</v>
      </c>
      <c r="G30" s="47" t="e">
        <f t="shared" si="0"/>
        <v>#DIV/0!</v>
      </c>
      <c r="H30" s="48" t="e">
        <f t="shared" si="1"/>
        <v>#DIV/0!</v>
      </c>
    </row>
    <row r="31" spans="1:8" ht="89.25">
      <c r="A31" s="9" t="s">
        <v>293</v>
      </c>
      <c r="B31" s="47"/>
      <c r="C31" s="56"/>
      <c r="D31" s="47"/>
      <c r="E31" s="47"/>
      <c r="F31" s="47"/>
      <c r="G31" s="47" t="e">
        <f t="shared" si="0"/>
        <v>#DIV/0!</v>
      </c>
      <c r="H31" s="48" t="e">
        <f t="shared" si="1"/>
        <v>#DIV/0!</v>
      </c>
    </row>
    <row r="32" spans="1:8" ht="51">
      <c r="A32" s="9" t="s">
        <v>65</v>
      </c>
      <c r="B32" s="47">
        <v>865.4</v>
      </c>
      <c r="C32" s="56"/>
      <c r="D32" s="47">
        <v>1411.651</v>
      </c>
      <c r="E32" s="47">
        <v>711.3</v>
      </c>
      <c r="F32" s="47">
        <f t="shared" si="2"/>
        <v>700.3510000000001</v>
      </c>
      <c r="G32" s="47">
        <f t="shared" si="0"/>
        <v>163.1212156228334</v>
      </c>
      <c r="H32" s="48" t="e">
        <f t="shared" si="1"/>
        <v>#DIV/0!</v>
      </c>
    </row>
    <row r="33" spans="1:8" ht="51">
      <c r="A33" s="9" t="s">
        <v>71</v>
      </c>
      <c r="B33" s="47">
        <v>477</v>
      </c>
      <c r="C33" s="56"/>
      <c r="D33" s="47">
        <v>477</v>
      </c>
      <c r="E33" s="47"/>
      <c r="F33" s="47"/>
      <c r="G33" s="47">
        <f t="shared" si="0"/>
        <v>100</v>
      </c>
      <c r="H33" s="48" t="e">
        <f t="shared" si="1"/>
        <v>#DIV/0!</v>
      </c>
    </row>
    <row r="34" spans="1:8" ht="51">
      <c r="A34" s="9" t="s">
        <v>303</v>
      </c>
      <c r="B34" s="47"/>
      <c r="C34" s="56"/>
      <c r="D34" s="47"/>
      <c r="E34" s="47"/>
      <c r="F34" s="47"/>
      <c r="G34" s="47" t="e">
        <f t="shared" si="0"/>
        <v>#DIV/0!</v>
      </c>
      <c r="H34" s="48" t="e">
        <f t="shared" si="1"/>
        <v>#DIV/0!</v>
      </c>
    </row>
    <row r="35" spans="1:8" ht="38.25">
      <c r="A35" s="9" t="s">
        <v>431</v>
      </c>
      <c r="B35" s="47">
        <v>3.7</v>
      </c>
      <c r="C35" s="56"/>
      <c r="D35" s="47">
        <v>3.701</v>
      </c>
      <c r="E35" s="47">
        <v>12.9</v>
      </c>
      <c r="F35" s="47"/>
      <c r="G35" s="47">
        <f t="shared" si="0"/>
        <v>100.02702702702702</v>
      </c>
      <c r="H35" s="48" t="e">
        <f t="shared" si="1"/>
        <v>#DIV/0!</v>
      </c>
    </row>
    <row r="36" spans="1:8" ht="51">
      <c r="A36" s="9" t="s">
        <v>93</v>
      </c>
      <c r="B36" s="47"/>
      <c r="C36" s="56"/>
      <c r="D36" s="47"/>
      <c r="E36" s="47">
        <v>10</v>
      </c>
      <c r="F36" s="47"/>
      <c r="G36" s="47"/>
      <c r="H36" s="48"/>
    </row>
    <row r="37" spans="1:8" ht="51">
      <c r="A37" s="9" t="s">
        <v>432</v>
      </c>
      <c r="B37" s="47">
        <v>122.5</v>
      </c>
      <c r="C37" s="56"/>
      <c r="D37" s="47">
        <v>129.695</v>
      </c>
      <c r="E37" s="47">
        <v>15</v>
      </c>
      <c r="F37" s="47"/>
      <c r="G37" s="47">
        <f t="shared" si="0"/>
        <v>105.87346938775511</v>
      </c>
      <c r="H37" s="48" t="e">
        <f t="shared" si="1"/>
        <v>#DIV/0!</v>
      </c>
    </row>
    <row r="38" spans="1:8" ht="38.25">
      <c r="A38" s="9" t="s">
        <v>61</v>
      </c>
      <c r="B38" s="47"/>
      <c r="C38" s="56"/>
      <c r="D38" s="54"/>
      <c r="E38" s="47">
        <v>12.3</v>
      </c>
      <c r="F38" s="47">
        <f t="shared" si="2"/>
        <v>-12.3</v>
      </c>
      <c r="G38" s="47" t="e">
        <f t="shared" si="0"/>
        <v>#DIV/0!</v>
      </c>
      <c r="H38" s="48" t="e">
        <f t="shared" si="1"/>
        <v>#DIV/0!</v>
      </c>
    </row>
    <row r="39" spans="1:8" ht="25.5">
      <c r="A39" s="9" t="s">
        <v>174</v>
      </c>
      <c r="B39" s="47"/>
      <c r="C39" s="56"/>
      <c r="D39" s="47"/>
      <c r="E39" s="47"/>
      <c r="F39" s="47">
        <f t="shared" si="2"/>
        <v>0</v>
      </c>
      <c r="G39" s="47" t="e">
        <f t="shared" si="0"/>
        <v>#DIV/0!</v>
      </c>
      <c r="H39" s="48" t="e">
        <f t="shared" si="1"/>
        <v>#DIV/0!</v>
      </c>
    </row>
    <row r="40" spans="1:8" ht="25.5">
      <c r="A40" s="9" t="s">
        <v>157</v>
      </c>
      <c r="B40" s="47">
        <v>2.2</v>
      </c>
      <c r="C40" s="56"/>
      <c r="D40" s="47">
        <v>3.932</v>
      </c>
      <c r="E40" s="47">
        <v>4.4</v>
      </c>
      <c r="F40" s="47">
        <f t="shared" si="2"/>
        <v>-0.4680000000000004</v>
      </c>
      <c r="G40" s="47">
        <f t="shared" si="0"/>
        <v>178.72727272727272</v>
      </c>
      <c r="H40" s="48" t="e">
        <f t="shared" si="1"/>
        <v>#DIV/0!</v>
      </c>
    </row>
    <row r="41" spans="1:8" ht="25.5">
      <c r="A41" s="9" t="s">
        <v>415</v>
      </c>
      <c r="B41" s="47">
        <v>331.8</v>
      </c>
      <c r="C41" s="56"/>
      <c r="D41" s="47">
        <v>340.16</v>
      </c>
      <c r="E41" s="47">
        <v>340.9</v>
      </c>
      <c r="F41" s="47"/>
      <c r="G41" s="47">
        <f t="shared" si="0"/>
        <v>102.51959011452682</v>
      </c>
      <c r="H41" s="48" t="e">
        <f t="shared" si="1"/>
        <v>#DIV/0!</v>
      </c>
    </row>
    <row r="42" spans="1:8" ht="15">
      <c r="A42" s="11" t="s">
        <v>211</v>
      </c>
      <c r="B42" s="49">
        <f>SUM(B10:B41)</f>
        <v>15495.4</v>
      </c>
      <c r="C42" s="49">
        <f>SUM(C10:C41)</f>
        <v>0</v>
      </c>
      <c r="D42" s="49">
        <f>SUM(D10:D41)</f>
        <v>16640.047</v>
      </c>
      <c r="E42" s="49">
        <f>SUM(E14:E41)</f>
        <v>12800.699999999995</v>
      </c>
      <c r="F42" s="49">
        <f>D42-E42</f>
        <v>3839.3470000000034</v>
      </c>
      <c r="G42" s="49">
        <f>D42/B42*100</f>
        <v>107.3870116292577</v>
      </c>
      <c r="H42" s="52" t="e">
        <f>D42/C42*100</f>
        <v>#DIV/0!</v>
      </c>
    </row>
    <row r="43" spans="1:8" ht="25.5">
      <c r="A43" s="9" t="s">
        <v>155</v>
      </c>
      <c r="B43" s="47">
        <v>1951</v>
      </c>
      <c r="C43" s="47"/>
      <c r="D43" s="47">
        <v>1951</v>
      </c>
      <c r="E43" s="47"/>
      <c r="F43" s="47"/>
      <c r="G43" s="47">
        <f>D43/B43*100</f>
        <v>100</v>
      </c>
      <c r="H43" s="48" t="e">
        <f>D43/C43*100</f>
        <v>#DIV/0!</v>
      </c>
    </row>
    <row r="44" spans="1:8" ht="25.5">
      <c r="A44" s="9" t="s">
        <v>156</v>
      </c>
      <c r="B44" s="47">
        <v>6000</v>
      </c>
      <c r="C44" s="47"/>
      <c r="D44" s="47">
        <v>6000</v>
      </c>
      <c r="E44" s="47"/>
      <c r="F44" s="47"/>
      <c r="G44" s="47">
        <f>D44/B44*100</f>
        <v>100</v>
      </c>
      <c r="H44" s="48" t="e">
        <f>D44/C44*100</f>
        <v>#DIV/0!</v>
      </c>
    </row>
    <row r="45" spans="1:8" ht="40.5" customHeight="1">
      <c r="A45" s="9" t="s">
        <v>22</v>
      </c>
      <c r="B45" s="47">
        <v>4235.9</v>
      </c>
      <c r="C45" s="47"/>
      <c r="D45" s="47">
        <v>4235.9</v>
      </c>
      <c r="E45" s="47"/>
      <c r="F45" s="47"/>
      <c r="G45" s="47">
        <f>D45/B45*100</f>
        <v>100</v>
      </c>
      <c r="H45" s="48" t="e">
        <f>D45/C45*100</f>
        <v>#DIV/0!</v>
      </c>
    </row>
    <row r="46" spans="1:8" ht="76.5">
      <c r="A46" s="9" t="s">
        <v>95</v>
      </c>
      <c r="B46" s="54">
        <v>9526.71467</v>
      </c>
      <c r="C46" s="54"/>
      <c r="D46" s="54">
        <v>3607.411</v>
      </c>
      <c r="E46" s="54"/>
      <c r="F46" s="54"/>
      <c r="G46" s="47">
        <f>D46/B46*100</f>
        <v>37.86626476134401</v>
      </c>
      <c r="H46" s="48" t="e">
        <f>D46/C46*100</f>
        <v>#DIV/0!</v>
      </c>
    </row>
    <row r="47" spans="1:8" ht="51">
      <c r="A47" s="9" t="s">
        <v>110</v>
      </c>
      <c r="B47" s="54">
        <v>3004.39957</v>
      </c>
      <c r="C47" s="54"/>
      <c r="D47" s="54">
        <v>1342.622</v>
      </c>
      <c r="E47" s="54"/>
      <c r="F47" s="54"/>
      <c r="G47" s="47">
        <f aca="true" t="shared" si="3" ref="G47:G56">D47/B47*100</f>
        <v>44.68852989484351</v>
      </c>
      <c r="H47" s="48" t="e">
        <f aca="true" t="shared" si="4" ref="H47:H56">D47/C47*100</f>
        <v>#DIV/0!</v>
      </c>
    </row>
    <row r="48" spans="1:8" ht="25.5">
      <c r="A48" s="9" t="s">
        <v>376</v>
      </c>
      <c r="B48" s="47">
        <v>14</v>
      </c>
      <c r="C48" s="47"/>
      <c r="D48" s="47">
        <v>14</v>
      </c>
      <c r="E48" s="47"/>
      <c r="F48" s="47"/>
      <c r="G48" s="47">
        <f t="shared" si="3"/>
        <v>100</v>
      </c>
      <c r="H48" s="48" t="e">
        <f t="shared" si="4"/>
        <v>#DIV/0!</v>
      </c>
    </row>
    <row r="49" spans="1:8" s="15" customFormat="1" ht="51">
      <c r="A49" s="9" t="s">
        <v>337</v>
      </c>
      <c r="B49" s="56">
        <v>552.2</v>
      </c>
      <c r="C49" s="56"/>
      <c r="D49" s="56">
        <v>552.2</v>
      </c>
      <c r="E49" s="56"/>
      <c r="F49" s="56"/>
      <c r="G49" s="47">
        <f t="shared" si="3"/>
        <v>100</v>
      </c>
      <c r="H49" s="48" t="e">
        <f t="shared" si="4"/>
        <v>#DIV/0!</v>
      </c>
    </row>
    <row r="50" spans="1:8" s="15" customFormat="1" ht="76.5">
      <c r="A50" s="9" t="s">
        <v>338</v>
      </c>
      <c r="B50" s="56">
        <v>2.3</v>
      </c>
      <c r="C50" s="56"/>
      <c r="D50" s="56">
        <v>2.3</v>
      </c>
      <c r="E50" s="56"/>
      <c r="F50" s="56"/>
      <c r="G50" s="47">
        <f t="shared" si="3"/>
        <v>100</v>
      </c>
      <c r="H50" s="48" t="e">
        <f t="shared" si="4"/>
        <v>#DIV/0!</v>
      </c>
    </row>
    <row r="51" spans="1:8" s="15" customFormat="1" ht="25.5">
      <c r="A51" s="9" t="s">
        <v>154</v>
      </c>
      <c r="B51" s="56">
        <v>2489.767</v>
      </c>
      <c r="C51" s="56"/>
      <c r="D51" s="56">
        <v>2489.522</v>
      </c>
      <c r="E51" s="56"/>
      <c r="F51" s="56"/>
      <c r="G51" s="47">
        <f t="shared" si="3"/>
        <v>99.99015972177317</v>
      </c>
      <c r="H51" s="48" t="e">
        <f t="shared" si="4"/>
        <v>#DIV/0!</v>
      </c>
    </row>
    <row r="52" spans="1:8" s="15" customFormat="1" ht="38.25">
      <c r="A52" s="9" t="s">
        <v>194</v>
      </c>
      <c r="B52" s="56">
        <v>110</v>
      </c>
      <c r="C52" s="56"/>
      <c r="D52" s="56">
        <v>116</v>
      </c>
      <c r="E52" s="56"/>
      <c r="F52" s="56"/>
      <c r="G52" s="47">
        <f t="shared" si="3"/>
        <v>105.45454545454544</v>
      </c>
      <c r="H52" s="48" t="e">
        <f t="shared" si="4"/>
        <v>#DIV/0!</v>
      </c>
    </row>
    <row r="53" spans="1:8" s="15" customFormat="1" ht="76.5">
      <c r="A53" s="9" t="s">
        <v>259</v>
      </c>
      <c r="B53" s="56">
        <v>50</v>
      </c>
      <c r="C53" s="56"/>
      <c r="D53" s="56">
        <v>50</v>
      </c>
      <c r="E53" s="56"/>
      <c r="F53" s="56"/>
      <c r="G53" s="47">
        <f t="shared" si="3"/>
        <v>100</v>
      </c>
      <c r="H53" s="48" t="e">
        <f t="shared" si="4"/>
        <v>#DIV/0!</v>
      </c>
    </row>
    <row r="54" spans="1:8" ht="25.5">
      <c r="A54" s="9" t="s">
        <v>196</v>
      </c>
      <c r="B54" s="47">
        <v>177.9</v>
      </c>
      <c r="C54" s="47"/>
      <c r="D54" s="47">
        <v>147.9</v>
      </c>
      <c r="E54" s="47"/>
      <c r="F54" s="47"/>
      <c r="G54" s="47">
        <f t="shared" si="3"/>
        <v>83.13659359190557</v>
      </c>
      <c r="H54" s="48" t="e">
        <f t="shared" si="4"/>
        <v>#DIV/0!</v>
      </c>
    </row>
    <row r="55" spans="1:8" ht="89.25">
      <c r="A55" s="9" t="s">
        <v>28</v>
      </c>
      <c r="B55" s="47"/>
      <c r="C55" s="47"/>
      <c r="D55" s="47"/>
      <c r="E55" s="47"/>
      <c r="F55" s="47"/>
      <c r="G55" s="47"/>
      <c r="H55" s="48" t="e">
        <f t="shared" si="4"/>
        <v>#DIV/0!</v>
      </c>
    </row>
    <row r="56" spans="1:8" ht="51">
      <c r="A56" s="9" t="s">
        <v>330</v>
      </c>
      <c r="B56" s="47"/>
      <c r="C56" s="47"/>
      <c r="D56" s="47">
        <v>-1.22</v>
      </c>
      <c r="E56" s="47"/>
      <c r="F56" s="47"/>
      <c r="G56" s="47" t="e">
        <f t="shared" si="3"/>
        <v>#DIV/0!</v>
      </c>
      <c r="H56" s="48" t="e">
        <f t="shared" si="4"/>
        <v>#DIV/0!</v>
      </c>
    </row>
    <row r="57" spans="1:8" ht="15">
      <c r="A57" s="11" t="s">
        <v>213</v>
      </c>
      <c r="B57" s="49">
        <f>SUM(B43:B56)</f>
        <v>28114.18124</v>
      </c>
      <c r="C57" s="49">
        <f>SUM(C43:C56)</f>
        <v>0</v>
      </c>
      <c r="D57" s="49">
        <f>SUM(D43:D56)</f>
        <v>20507.635000000002</v>
      </c>
      <c r="E57" s="49">
        <f>SUM(E43:E50)</f>
        <v>0</v>
      </c>
      <c r="F57" s="49"/>
      <c r="G57" s="49">
        <f>D57/B57*100</f>
        <v>72.94409474326915</v>
      </c>
      <c r="H57" s="52" t="e">
        <f>D57/C57*100</f>
        <v>#DIV/0!</v>
      </c>
    </row>
    <row r="58" spans="1:8" ht="15">
      <c r="A58" s="11" t="s">
        <v>214</v>
      </c>
      <c r="B58" s="49">
        <f>B57+B42</f>
        <v>43609.58124</v>
      </c>
      <c r="C58" s="49">
        <f>C57+C42</f>
        <v>0</v>
      </c>
      <c r="D58" s="49">
        <f>D57+D42</f>
        <v>37147.682</v>
      </c>
      <c r="E58" s="49">
        <f>E57+E42</f>
        <v>12800.699999999995</v>
      </c>
      <c r="F58" s="49"/>
      <c r="G58" s="49">
        <f>D58/B58*100</f>
        <v>85.18238640165397</v>
      </c>
      <c r="H58" s="52" t="e">
        <f>D58/C58*100</f>
        <v>#DIV/0!</v>
      </c>
    </row>
    <row r="59" spans="2:8" ht="12.75">
      <c r="B59" s="79"/>
      <c r="C59" s="7"/>
      <c r="D59" s="79"/>
      <c r="E59" s="88"/>
      <c r="F59" s="22"/>
      <c r="G59" s="22"/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ht="12.75">
      <c r="C61" s="76"/>
    </row>
    <row r="62" s="44" customFormat="1" ht="14.25">
      <c r="A62" s="43"/>
    </row>
    <row r="63" s="44" customFormat="1" ht="14.25">
      <c r="A63" s="43" t="s">
        <v>340</v>
      </c>
    </row>
    <row r="64" ht="12.75">
      <c r="A64" s="2" t="s">
        <v>58</v>
      </c>
    </row>
    <row r="65" spans="1:2" ht="12.75">
      <c r="A65" s="2"/>
      <c r="B65" t="s">
        <v>199</v>
      </c>
    </row>
    <row r="66" ht="12.75">
      <c r="A66" s="2"/>
    </row>
    <row r="67" ht="12.75">
      <c r="A67" s="2"/>
    </row>
    <row r="68" s="46" customFormat="1" ht="12">
      <c r="A68" s="45" t="s">
        <v>131</v>
      </c>
    </row>
    <row r="71" spans="7:8" ht="12.75">
      <c r="G71" t="s">
        <v>200</v>
      </c>
      <c r="H71" t="s">
        <v>200</v>
      </c>
    </row>
    <row r="72" spans="1:4" ht="12.75">
      <c r="A72" s="10" t="s">
        <v>200</v>
      </c>
      <c r="B72" t="s">
        <v>200</v>
      </c>
      <c r="D72" t="s">
        <v>200</v>
      </c>
    </row>
  </sheetData>
  <sheetProtection/>
  <mergeCells count="11">
    <mergeCell ref="A4:G4"/>
    <mergeCell ref="D6:G6"/>
    <mergeCell ref="A7:A8"/>
    <mergeCell ref="B7:B8"/>
    <mergeCell ref="A1:H1"/>
    <mergeCell ref="D7:D8"/>
    <mergeCell ref="E7:E8"/>
    <mergeCell ref="F7:F8"/>
    <mergeCell ref="C7:C8"/>
    <mergeCell ref="G7:H7"/>
    <mergeCell ref="A3:G3"/>
  </mergeCells>
  <printOptions horizontalCentered="1"/>
  <pageMargins left="0.5905511811023623" right="0.1968503937007874" top="0.3937007874015748" bottom="0.3937007874015748" header="0.5118110236220472" footer="0.5118110236220472"/>
  <pageSetup fitToHeight="2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8"/>
  <sheetViews>
    <sheetView showGridLines="0" tabSelected="1" zoomScale="75" zoomScaleNormal="75" zoomScalePageLayoutView="0" workbookViewId="0" topLeftCell="A147">
      <selection activeCell="D168" sqref="D168"/>
    </sheetView>
  </sheetViews>
  <sheetFormatPr defaultColWidth="9.00390625" defaultRowHeight="12.75"/>
  <cols>
    <col min="1" max="1" width="64.875" style="10" customWidth="1"/>
    <col min="2" max="3" width="14.875" style="0" customWidth="1"/>
    <col min="4" max="5" width="13.125" style="0" customWidth="1"/>
    <col min="6" max="6" width="12.25390625" style="0" customWidth="1"/>
    <col min="7" max="8" width="11.375" style="0" customWidth="1"/>
    <col min="9" max="9" width="14.875" style="0" customWidth="1"/>
    <col min="10" max="10" width="12.125" style="0" customWidth="1"/>
  </cols>
  <sheetData>
    <row r="1" spans="1:9" ht="15" customHeight="1">
      <c r="A1" s="134" t="s">
        <v>321</v>
      </c>
      <c r="B1" s="134"/>
      <c r="C1" s="134"/>
      <c r="D1" s="134"/>
      <c r="E1" s="134"/>
      <c r="F1" s="134"/>
      <c r="G1" s="134"/>
      <c r="H1" s="134"/>
      <c r="I1" s="42"/>
    </row>
    <row r="2" spans="1:9" ht="15">
      <c r="A2" s="13"/>
      <c r="B2" s="1"/>
      <c r="C2" s="1"/>
      <c r="D2" s="2"/>
      <c r="E2" s="2"/>
      <c r="F2" s="2"/>
      <c r="G2" s="2"/>
      <c r="H2" s="2"/>
      <c r="I2" s="2"/>
    </row>
    <row r="3" spans="1:9" ht="18">
      <c r="A3" s="130" t="s">
        <v>215</v>
      </c>
      <c r="B3" s="130"/>
      <c r="C3" s="130"/>
      <c r="D3" s="130"/>
      <c r="E3" s="130"/>
      <c r="F3" s="130"/>
      <c r="G3" s="130"/>
      <c r="H3" s="130"/>
      <c r="I3" s="2"/>
    </row>
    <row r="4" spans="1:9" ht="18">
      <c r="A4" s="130" t="s">
        <v>216</v>
      </c>
      <c r="B4" s="130"/>
      <c r="C4" s="130"/>
      <c r="D4" s="130"/>
      <c r="E4" s="130"/>
      <c r="F4" s="130"/>
      <c r="G4" s="130"/>
      <c r="H4" s="130"/>
      <c r="I4" s="2"/>
    </row>
    <row r="5" spans="1:9" ht="18">
      <c r="A5" s="130" t="s">
        <v>34</v>
      </c>
      <c r="B5" s="130"/>
      <c r="C5" s="130"/>
      <c r="D5" s="130"/>
      <c r="E5" s="130"/>
      <c r="F5" s="130"/>
      <c r="G5" s="130"/>
      <c r="H5" s="130"/>
      <c r="I5" s="2"/>
    </row>
    <row r="6" spans="1:9" ht="12.75">
      <c r="A6" s="8"/>
      <c r="B6" s="4"/>
      <c r="C6" s="4"/>
      <c r="D6" s="131" t="s">
        <v>322</v>
      </c>
      <c r="E6" s="131"/>
      <c r="F6" s="131"/>
      <c r="G6" s="131"/>
      <c r="H6" s="131"/>
      <c r="I6" s="2"/>
    </row>
    <row r="7" spans="1:10" ht="30.75" customHeight="1">
      <c r="A7" s="140" t="s">
        <v>323</v>
      </c>
      <c r="B7" s="124" t="s">
        <v>324</v>
      </c>
      <c r="C7" s="122" t="s">
        <v>256</v>
      </c>
      <c r="D7" s="124" t="s">
        <v>325</v>
      </c>
      <c r="E7" s="122" t="s">
        <v>35</v>
      </c>
      <c r="F7" s="124" t="s">
        <v>5</v>
      </c>
      <c r="G7" s="138" t="s">
        <v>163</v>
      </c>
      <c r="H7" s="139"/>
      <c r="I7" s="22"/>
      <c r="J7" s="77"/>
    </row>
    <row r="8" spans="1:10" ht="18" customHeight="1">
      <c r="A8" s="141"/>
      <c r="B8" s="137"/>
      <c r="C8" s="127"/>
      <c r="D8" s="137"/>
      <c r="E8" s="123"/>
      <c r="F8" s="123"/>
      <c r="G8" s="37" t="s">
        <v>231</v>
      </c>
      <c r="H8" s="35" t="s">
        <v>236</v>
      </c>
      <c r="I8" s="22"/>
      <c r="J8" s="77"/>
    </row>
    <row r="9" spans="1:10" ht="18" customHeight="1">
      <c r="A9" s="38">
        <v>1</v>
      </c>
      <c r="B9" s="39" t="s">
        <v>440</v>
      </c>
      <c r="C9" s="36">
        <v>3</v>
      </c>
      <c r="D9" s="39" t="s">
        <v>441</v>
      </c>
      <c r="E9" s="39" t="s">
        <v>442</v>
      </c>
      <c r="F9" s="39" t="s">
        <v>6</v>
      </c>
      <c r="G9" s="37" t="s">
        <v>3</v>
      </c>
      <c r="H9" s="35">
        <v>8</v>
      </c>
      <c r="I9" s="22"/>
      <c r="J9" s="77"/>
    </row>
    <row r="10" spans="1:10" ht="39.75" customHeight="1">
      <c r="A10" s="96" t="s">
        <v>289</v>
      </c>
      <c r="B10" s="99">
        <v>1320.3</v>
      </c>
      <c r="C10" s="107"/>
      <c r="D10" s="99">
        <v>1399.168</v>
      </c>
      <c r="E10" s="100"/>
      <c r="F10" s="57">
        <f>D10-E10</f>
        <v>1399.168</v>
      </c>
      <c r="G10" s="47">
        <f>D10/B10*100</f>
        <v>105.97349087328638</v>
      </c>
      <c r="H10" s="47" t="e">
        <f>D10/C10*100</f>
        <v>#DIV/0!</v>
      </c>
      <c r="I10" s="98"/>
      <c r="J10" s="77"/>
    </row>
    <row r="11" spans="1:10" ht="66" customHeight="1">
      <c r="A11" s="97" t="s">
        <v>313</v>
      </c>
      <c r="B11" s="99">
        <v>29.5</v>
      </c>
      <c r="C11" s="100"/>
      <c r="D11" s="99">
        <v>31.517</v>
      </c>
      <c r="E11" s="100"/>
      <c r="F11" s="57">
        <f>D11-E11</f>
        <v>31.517</v>
      </c>
      <c r="G11" s="47">
        <f>D11/B11*100</f>
        <v>106.83728813559321</v>
      </c>
      <c r="H11" s="47" t="e">
        <f>D11/C11*100</f>
        <v>#DIV/0!</v>
      </c>
      <c r="I11" s="98"/>
      <c r="J11" s="77"/>
    </row>
    <row r="12" spans="1:10" ht="53.25" customHeight="1">
      <c r="A12" s="97" t="s">
        <v>314</v>
      </c>
      <c r="B12" s="99">
        <v>2267.2</v>
      </c>
      <c r="C12" s="107"/>
      <c r="D12" s="99">
        <v>2396.937</v>
      </c>
      <c r="E12" s="100"/>
      <c r="F12" s="57">
        <f>D12-E12</f>
        <v>2396.937</v>
      </c>
      <c r="G12" s="47">
        <f>D12/B12*100</f>
        <v>105.72234474241355</v>
      </c>
      <c r="H12" s="47" t="e">
        <f>D12/C12*100</f>
        <v>#DIV/0!</v>
      </c>
      <c r="I12" s="98"/>
      <c r="J12" s="77"/>
    </row>
    <row r="13" spans="1:10" ht="52.5" customHeight="1">
      <c r="A13" s="97" t="s">
        <v>315</v>
      </c>
      <c r="B13" s="99">
        <v>0</v>
      </c>
      <c r="C13" s="100"/>
      <c r="D13" s="99">
        <v>-120.401</v>
      </c>
      <c r="E13" s="100"/>
      <c r="F13" s="57">
        <f>D13-E13</f>
        <v>-120.401</v>
      </c>
      <c r="G13" s="47" t="e">
        <f>D13/B13*100</f>
        <v>#DIV/0!</v>
      </c>
      <c r="H13" s="47" t="e">
        <f>D13/C13*100</f>
        <v>#DIV/0!</v>
      </c>
      <c r="I13" s="98"/>
      <c r="J13" s="77"/>
    </row>
    <row r="14" spans="1:10" ht="63.75">
      <c r="A14" s="9" t="s">
        <v>273</v>
      </c>
      <c r="B14" s="54">
        <v>12864.7</v>
      </c>
      <c r="C14" s="56"/>
      <c r="D14" s="57">
        <v>12975.035</v>
      </c>
      <c r="E14" s="57">
        <v>17931.3</v>
      </c>
      <c r="F14" s="57">
        <f>D14-E14</f>
        <v>-4956.264999999999</v>
      </c>
      <c r="G14" s="47">
        <f aca="true" t="shared" si="0" ref="G14:G77">D14/B14*100</f>
        <v>100.85765699938591</v>
      </c>
      <c r="H14" s="47" t="e">
        <f aca="true" t="shared" si="1" ref="H14:H77">D14/C14*100</f>
        <v>#DIV/0!</v>
      </c>
      <c r="I14" s="22"/>
      <c r="J14" s="77"/>
    </row>
    <row r="15" spans="1:9" ht="105" customHeight="1">
      <c r="A15" s="9" t="s">
        <v>274</v>
      </c>
      <c r="B15" s="54">
        <v>93</v>
      </c>
      <c r="C15" s="47"/>
      <c r="D15" s="57">
        <v>104.712</v>
      </c>
      <c r="E15" s="57">
        <v>60.1</v>
      </c>
      <c r="F15" s="57">
        <f aca="true" t="shared" si="2" ref="F15:F91">D15-E15</f>
        <v>44.612</v>
      </c>
      <c r="G15" s="47">
        <f t="shared" si="0"/>
        <v>112.59354838709679</v>
      </c>
      <c r="H15" s="47" t="e">
        <f t="shared" si="1"/>
        <v>#DIV/0!</v>
      </c>
      <c r="I15" s="5"/>
    </row>
    <row r="16" spans="1:9" ht="56.25" customHeight="1">
      <c r="A16" s="9" t="s">
        <v>347</v>
      </c>
      <c r="B16" s="54">
        <v>54.8</v>
      </c>
      <c r="C16" s="54"/>
      <c r="D16" s="57">
        <v>55.762</v>
      </c>
      <c r="E16" s="57">
        <v>96.1</v>
      </c>
      <c r="F16" s="57"/>
      <c r="G16" s="47">
        <f t="shared" si="0"/>
        <v>101.75547445255475</v>
      </c>
      <c r="H16" s="47" t="e">
        <f t="shared" si="1"/>
        <v>#DIV/0!</v>
      </c>
      <c r="I16" s="5"/>
    </row>
    <row r="17" spans="1:9" s="15" customFormat="1" ht="76.5">
      <c r="A17" s="9" t="s">
        <v>275</v>
      </c>
      <c r="B17" s="74">
        <v>15.1</v>
      </c>
      <c r="C17" s="56"/>
      <c r="D17" s="58">
        <v>15.904</v>
      </c>
      <c r="E17" s="58">
        <v>37.6</v>
      </c>
      <c r="F17" s="57">
        <f t="shared" si="2"/>
        <v>-21.696</v>
      </c>
      <c r="G17" s="47">
        <f t="shared" si="0"/>
        <v>105.32450331125828</v>
      </c>
      <c r="H17" s="47" t="e">
        <f t="shared" si="1"/>
        <v>#DIV/0!</v>
      </c>
      <c r="I17" s="16"/>
    </row>
    <row r="18" spans="1:9" ht="38.25">
      <c r="A18" s="9" t="s">
        <v>390</v>
      </c>
      <c r="B18" s="54">
        <v>4381.6</v>
      </c>
      <c r="C18" s="56"/>
      <c r="D18" s="57">
        <v>4433.031</v>
      </c>
      <c r="E18" s="57">
        <v>1825.8</v>
      </c>
      <c r="F18" s="57">
        <f t="shared" si="2"/>
        <v>2607.2309999999998</v>
      </c>
      <c r="G18" s="47">
        <f t="shared" si="0"/>
        <v>101.17379496074493</v>
      </c>
      <c r="H18" s="47" t="e">
        <f t="shared" si="1"/>
        <v>#DIV/0!</v>
      </c>
      <c r="I18" s="5"/>
    </row>
    <row r="19" spans="1:9" ht="51">
      <c r="A19" s="9" t="s">
        <v>190</v>
      </c>
      <c r="B19" s="54">
        <v>3.2</v>
      </c>
      <c r="C19" s="47"/>
      <c r="D19" s="57">
        <v>3.204</v>
      </c>
      <c r="E19" s="57">
        <v>1.8</v>
      </c>
      <c r="F19" s="57">
        <f t="shared" si="2"/>
        <v>1.4040000000000001</v>
      </c>
      <c r="G19" s="47">
        <f t="shared" si="0"/>
        <v>100.125</v>
      </c>
      <c r="H19" s="47" t="e">
        <f t="shared" si="1"/>
        <v>#DIV/0!</v>
      </c>
      <c r="I19" s="5"/>
    </row>
    <row r="20" spans="1:9" ht="38.25">
      <c r="A20" s="9" t="s">
        <v>191</v>
      </c>
      <c r="B20" s="54">
        <v>3514</v>
      </c>
      <c r="C20" s="56"/>
      <c r="D20" s="57">
        <v>3537.457</v>
      </c>
      <c r="E20" s="57">
        <v>1544.4</v>
      </c>
      <c r="F20" s="57">
        <f t="shared" si="2"/>
        <v>1993.0569999999998</v>
      </c>
      <c r="G20" s="47">
        <f t="shared" si="0"/>
        <v>100.66752988047809</v>
      </c>
      <c r="H20" s="47" t="e">
        <f t="shared" si="1"/>
        <v>#DIV/0!</v>
      </c>
      <c r="I20" s="5"/>
    </row>
    <row r="21" spans="1:9" ht="51">
      <c r="A21" s="9" t="s">
        <v>192</v>
      </c>
      <c r="B21" s="54">
        <v>72.4</v>
      </c>
      <c r="C21" s="47"/>
      <c r="D21" s="57">
        <v>72.394</v>
      </c>
      <c r="E21" s="57">
        <v>0.8</v>
      </c>
      <c r="F21" s="57">
        <f t="shared" si="2"/>
        <v>71.59400000000001</v>
      </c>
      <c r="G21" s="47">
        <f t="shared" si="0"/>
        <v>99.99171270718233</v>
      </c>
      <c r="H21" s="47" t="e">
        <f t="shared" si="1"/>
        <v>#DIV/0!</v>
      </c>
      <c r="I21" s="5"/>
    </row>
    <row r="22" spans="1:9" ht="38.25">
      <c r="A22" s="9" t="s">
        <v>168</v>
      </c>
      <c r="B22" s="54"/>
      <c r="C22" s="47"/>
      <c r="D22" s="57"/>
      <c r="E22" s="57"/>
      <c r="F22" s="57">
        <f t="shared" si="2"/>
        <v>0</v>
      </c>
      <c r="G22" s="47" t="e">
        <f t="shared" si="0"/>
        <v>#DIV/0!</v>
      </c>
      <c r="H22" s="47" t="e">
        <f t="shared" si="1"/>
        <v>#DIV/0!</v>
      </c>
      <c r="I22" s="5"/>
    </row>
    <row r="23" spans="1:9" ht="51">
      <c r="A23" s="9" t="s">
        <v>169</v>
      </c>
      <c r="B23" s="54"/>
      <c r="C23" s="47"/>
      <c r="D23" s="57"/>
      <c r="E23" s="57"/>
      <c r="F23" s="57">
        <f t="shared" si="2"/>
        <v>0</v>
      </c>
      <c r="G23" s="47" t="e">
        <f t="shared" si="0"/>
        <v>#DIV/0!</v>
      </c>
      <c r="H23" s="47" t="e">
        <f t="shared" si="1"/>
        <v>#DIV/0!</v>
      </c>
      <c r="I23" s="5"/>
    </row>
    <row r="24" spans="1:9" ht="25.5">
      <c r="A24" s="9" t="s">
        <v>403</v>
      </c>
      <c r="B24" s="54">
        <v>3912.1</v>
      </c>
      <c r="C24" s="47"/>
      <c r="D24" s="57">
        <v>4134.398</v>
      </c>
      <c r="E24" s="57">
        <v>3285.4</v>
      </c>
      <c r="F24" s="57">
        <f t="shared" si="2"/>
        <v>848.998</v>
      </c>
      <c r="G24" s="47">
        <f t="shared" si="0"/>
        <v>105.6823189591268</v>
      </c>
      <c r="H24" s="47" t="e">
        <f t="shared" si="1"/>
        <v>#DIV/0!</v>
      </c>
      <c r="I24" s="5"/>
    </row>
    <row r="25" spans="1:9" ht="38.25">
      <c r="A25" s="9" t="s">
        <v>253</v>
      </c>
      <c r="B25" s="54">
        <v>3.1</v>
      </c>
      <c r="C25" s="47"/>
      <c r="D25" s="57">
        <v>3.142</v>
      </c>
      <c r="E25" s="57">
        <v>14.1</v>
      </c>
      <c r="F25" s="57">
        <f t="shared" si="2"/>
        <v>-10.958</v>
      </c>
      <c r="G25" s="47">
        <f t="shared" si="0"/>
        <v>101.35483870967741</v>
      </c>
      <c r="H25" s="47" t="e">
        <f t="shared" si="1"/>
        <v>#DIV/0!</v>
      </c>
      <c r="I25" s="5"/>
    </row>
    <row r="26" spans="1:9" s="15" customFormat="1" ht="15">
      <c r="A26" s="17" t="s">
        <v>404</v>
      </c>
      <c r="B26" s="74">
        <v>63.9</v>
      </c>
      <c r="C26" s="56"/>
      <c r="D26" s="58">
        <v>63.931</v>
      </c>
      <c r="E26" s="58">
        <v>102</v>
      </c>
      <c r="F26" s="57">
        <f t="shared" si="2"/>
        <v>-38.069</v>
      </c>
      <c r="G26" s="47">
        <f t="shared" si="0"/>
        <v>100.04851330203444</v>
      </c>
      <c r="H26" s="47" t="e">
        <f t="shared" si="1"/>
        <v>#DIV/0!</v>
      </c>
      <c r="I26" s="16"/>
    </row>
    <row r="27" spans="1:9" s="15" customFormat="1" ht="25.5">
      <c r="A27" s="17" t="s">
        <v>405</v>
      </c>
      <c r="B27" s="74">
        <v>0.6</v>
      </c>
      <c r="C27" s="56"/>
      <c r="D27" s="58">
        <v>0.561</v>
      </c>
      <c r="E27" s="58">
        <v>28.3</v>
      </c>
      <c r="F27" s="57">
        <f t="shared" si="2"/>
        <v>-27.739</v>
      </c>
      <c r="G27" s="47">
        <f t="shared" si="0"/>
        <v>93.50000000000001</v>
      </c>
      <c r="H27" s="47" t="e">
        <f t="shared" si="1"/>
        <v>#DIV/0!</v>
      </c>
      <c r="I27" s="16"/>
    </row>
    <row r="28" spans="1:9" s="15" customFormat="1" ht="38.25">
      <c r="A28" s="17" t="s">
        <v>370</v>
      </c>
      <c r="B28" s="74">
        <v>54</v>
      </c>
      <c r="C28" s="56"/>
      <c r="D28" s="58">
        <v>28.478</v>
      </c>
      <c r="E28" s="58">
        <v>50</v>
      </c>
      <c r="F28" s="57">
        <f t="shared" si="2"/>
        <v>-21.522</v>
      </c>
      <c r="G28" s="47">
        <f t="shared" si="0"/>
        <v>52.73703703703704</v>
      </c>
      <c r="H28" s="47" t="e">
        <f t="shared" si="1"/>
        <v>#DIV/0!</v>
      </c>
      <c r="I28" s="16"/>
    </row>
    <row r="29" spans="1:9" s="15" customFormat="1" ht="25.5">
      <c r="A29" s="17" t="s">
        <v>384</v>
      </c>
      <c r="B29" s="74">
        <v>870</v>
      </c>
      <c r="C29" s="56"/>
      <c r="D29" s="58">
        <v>871.283</v>
      </c>
      <c r="E29" s="58">
        <v>1087.2</v>
      </c>
      <c r="F29" s="57">
        <f t="shared" si="2"/>
        <v>-215.91700000000003</v>
      </c>
      <c r="G29" s="47">
        <f t="shared" si="0"/>
        <v>100.14747126436782</v>
      </c>
      <c r="H29" s="47" t="e">
        <f t="shared" si="1"/>
        <v>#DIV/0!</v>
      </c>
      <c r="I29" s="16"/>
    </row>
    <row r="30" spans="1:9" ht="38.25">
      <c r="A30" s="9" t="s">
        <v>385</v>
      </c>
      <c r="B30" s="54">
        <v>520</v>
      </c>
      <c r="C30" s="56"/>
      <c r="D30" s="57">
        <v>545.283</v>
      </c>
      <c r="E30" s="57">
        <v>556.5</v>
      </c>
      <c r="F30" s="57">
        <f t="shared" si="2"/>
        <v>-11.216999999999985</v>
      </c>
      <c r="G30" s="47">
        <f t="shared" si="0"/>
        <v>104.86211538461538</v>
      </c>
      <c r="H30" s="47" t="e">
        <f t="shared" si="1"/>
        <v>#DIV/0!</v>
      </c>
      <c r="I30" s="5"/>
    </row>
    <row r="31" spans="1:9" ht="25.5">
      <c r="A31" s="9" t="s">
        <v>209</v>
      </c>
      <c r="B31" s="54">
        <v>12</v>
      </c>
      <c r="C31" s="56"/>
      <c r="D31" s="57">
        <v>12</v>
      </c>
      <c r="E31" s="57"/>
      <c r="F31" s="57">
        <f t="shared" si="2"/>
        <v>12</v>
      </c>
      <c r="G31" s="47">
        <f t="shared" si="0"/>
        <v>100</v>
      </c>
      <c r="H31" s="47" t="e">
        <f t="shared" si="1"/>
        <v>#DIV/0!</v>
      </c>
      <c r="I31" s="5"/>
    </row>
    <row r="32" spans="1:9" s="15" customFormat="1" ht="38.25" hidden="1">
      <c r="A32" s="17" t="s">
        <v>386</v>
      </c>
      <c r="B32" s="74"/>
      <c r="C32" s="56"/>
      <c r="D32" s="58"/>
      <c r="E32" s="58"/>
      <c r="F32" s="57">
        <f t="shared" si="2"/>
        <v>0</v>
      </c>
      <c r="G32" s="47" t="e">
        <f t="shared" si="0"/>
        <v>#DIV/0!</v>
      </c>
      <c r="H32" s="47" t="e">
        <f t="shared" si="1"/>
        <v>#DIV/0!</v>
      </c>
      <c r="I32" s="16"/>
    </row>
    <row r="33" spans="1:9" s="15" customFormat="1" ht="15" hidden="1">
      <c r="A33" s="17" t="s">
        <v>387</v>
      </c>
      <c r="B33" s="74"/>
      <c r="C33" s="56"/>
      <c r="D33" s="58"/>
      <c r="E33" s="58"/>
      <c r="F33" s="57">
        <f t="shared" si="2"/>
        <v>0</v>
      </c>
      <c r="G33" s="47" t="e">
        <f t="shared" si="0"/>
        <v>#DIV/0!</v>
      </c>
      <c r="H33" s="47" t="e">
        <f t="shared" si="1"/>
        <v>#DIV/0!</v>
      </c>
      <c r="I33" s="16"/>
    </row>
    <row r="34" spans="1:9" ht="15" hidden="1">
      <c r="A34" s="9" t="s">
        <v>439</v>
      </c>
      <c r="B34" s="54"/>
      <c r="C34" s="56"/>
      <c r="D34" s="57"/>
      <c r="E34" s="57"/>
      <c r="F34" s="57">
        <f t="shared" si="2"/>
        <v>0</v>
      </c>
      <c r="G34" s="47" t="e">
        <f t="shared" si="0"/>
        <v>#DIV/0!</v>
      </c>
      <c r="H34" s="47" t="e">
        <f t="shared" si="1"/>
        <v>#DIV/0!</v>
      </c>
      <c r="I34" s="5"/>
    </row>
    <row r="35" spans="1:9" ht="25.5" hidden="1">
      <c r="A35" s="9" t="s">
        <v>438</v>
      </c>
      <c r="B35" s="54"/>
      <c r="C35" s="56"/>
      <c r="D35" s="57"/>
      <c r="E35" s="57"/>
      <c r="F35" s="57">
        <f t="shared" si="2"/>
        <v>0</v>
      </c>
      <c r="G35" s="47" t="e">
        <f t="shared" si="0"/>
        <v>#DIV/0!</v>
      </c>
      <c r="H35" s="47" t="e">
        <f t="shared" si="1"/>
        <v>#DIV/0!</v>
      </c>
      <c r="I35" s="5"/>
    </row>
    <row r="36" spans="1:9" ht="51" hidden="1">
      <c r="A36" s="9" t="s">
        <v>437</v>
      </c>
      <c r="B36" s="54"/>
      <c r="C36" s="56"/>
      <c r="D36" s="57"/>
      <c r="E36" s="57"/>
      <c r="F36" s="57">
        <f t="shared" si="2"/>
        <v>0</v>
      </c>
      <c r="G36" s="47" t="e">
        <f t="shared" si="0"/>
        <v>#DIV/0!</v>
      </c>
      <c r="H36" s="47" t="e">
        <f t="shared" si="1"/>
        <v>#DIV/0!</v>
      </c>
      <c r="I36" s="5"/>
    </row>
    <row r="37" spans="1:9" ht="15">
      <c r="A37" s="9" t="s">
        <v>436</v>
      </c>
      <c r="B37" s="54"/>
      <c r="C37" s="56"/>
      <c r="D37" s="57"/>
      <c r="E37" s="57"/>
      <c r="F37" s="57">
        <f t="shared" si="2"/>
        <v>0</v>
      </c>
      <c r="G37" s="47" t="e">
        <f t="shared" si="0"/>
        <v>#DIV/0!</v>
      </c>
      <c r="H37" s="47" t="e">
        <f t="shared" si="1"/>
        <v>#DIV/0!</v>
      </c>
      <c r="I37" s="5"/>
    </row>
    <row r="38" spans="1:9" ht="63.75">
      <c r="A38" s="9" t="s">
        <v>125</v>
      </c>
      <c r="B38" s="54">
        <v>1465.1</v>
      </c>
      <c r="C38" s="56"/>
      <c r="D38" s="57">
        <v>1559.927</v>
      </c>
      <c r="E38" s="57">
        <v>1873.9</v>
      </c>
      <c r="F38" s="57">
        <f t="shared" si="2"/>
        <v>-313.9730000000002</v>
      </c>
      <c r="G38" s="47">
        <f t="shared" si="0"/>
        <v>106.47239096307419</v>
      </c>
      <c r="H38" s="47" t="e">
        <f t="shared" si="1"/>
        <v>#DIV/0!</v>
      </c>
      <c r="I38" s="5"/>
    </row>
    <row r="39" spans="1:9" ht="63.75">
      <c r="A39" s="9" t="s">
        <v>332</v>
      </c>
      <c r="B39" s="54"/>
      <c r="C39" s="47"/>
      <c r="D39" s="57"/>
      <c r="E39" s="57"/>
      <c r="F39" s="57"/>
      <c r="G39" s="47" t="e">
        <f t="shared" si="0"/>
        <v>#DIV/0!</v>
      </c>
      <c r="H39" s="47" t="e">
        <f t="shared" si="1"/>
        <v>#DIV/0!</v>
      </c>
      <c r="I39" s="5"/>
    </row>
    <row r="40" spans="1:9" ht="51">
      <c r="A40" s="9" t="s">
        <v>445</v>
      </c>
      <c r="B40" s="54">
        <v>1742.9</v>
      </c>
      <c r="C40" s="47"/>
      <c r="D40" s="57">
        <v>1808.218</v>
      </c>
      <c r="E40" s="57">
        <v>1827.3</v>
      </c>
      <c r="F40" s="57">
        <f t="shared" si="2"/>
        <v>-19.08199999999988</v>
      </c>
      <c r="G40" s="47">
        <f t="shared" si="0"/>
        <v>103.74766194273913</v>
      </c>
      <c r="H40" s="47" t="e">
        <f t="shared" si="1"/>
        <v>#DIV/0!</v>
      </c>
      <c r="I40" s="5"/>
    </row>
    <row r="41" spans="1:9" ht="25.5">
      <c r="A41" s="9" t="s">
        <v>67</v>
      </c>
      <c r="B41" s="75">
        <v>35</v>
      </c>
      <c r="C41" s="54"/>
      <c r="D41" s="57">
        <v>34.342</v>
      </c>
      <c r="E41" s="57">
        <v>72</v>
      </c>
      <c r="F41" s="57">
        <f>D41-E41</f>
        <v>-37.658</v>
      </c>
      <c r="G41" s="47">
        <f t="shared" si="0"/>
        <v>98.11999999999999</v>
      </c>
      <c r="H41" s="47" t="e">
        <f t="shared" si="1"/>
        <v>#DIV/0!</v>
      </c>
      <c r="I41" s="5"/>
    </row>
    <row r="42" spans="1:9" ht="25.5">
      <c r="A42" s="9" t="s">
        <v>68</v>
      </c>
      <c r="B42" s="75">
        <v>4.2</v>
      </c>
      <c r="C42" s="54"/>
      <c r="D42" s="57">
        <v>4.273</v>
      </c>
      <c r="E42" s="57">
        <v>5.8</v>
      </c>
      <c r="F42" s="57">
        <f>D42-E42</f>
        <v>-1.5270000000000001</v>
      </c>
      <c r="G42" s="47">
        <f t="shared" si="0"/>
        <v>101.73809523809523</v>
      </c>
      <c r="H42" s="47" t="e">
        <f t="shared" si="1"/>
        <v>#DIV/0!</v>
      </c>
      <c r="I42" s="5"/>
    </row>
    <row r="43" spans="1:9" ht="25.5">
      <c r="A43" s="9" t="s">
        <v>69</v>
      </c>
      <c r="B43" s="75">
        <v>120</v>
      </c>
      <c r="C43" s="54"/>
      <c r="D43" s="57">
        <v>125.982</v>
      </c>
      <c r="E43" s="57">
        <v>121.8</v>
      </c>
      <c r="F43" s="57">
        <f>D43-E43</f>
        <v>4.182000000000002</v>
      </c>
      <c r="G43" s="47">
        <f t="shared" si="0"/>
        <v>104.985</v>
      </c>
      <c r="H43" s="47" t="e">
        <f t="shared" si="1"/>
        <v>#DIV/0!</v>
      </c>
      <c r="I43" s="5"/>
    </row>
    <row r="44" spans="1:9" ht="25.5">
      <c r="A44" s="9" t="s">
        <v>70</v>
      </c>
      <c r="B44" s="75">
        <v>132</v>
      </c>
      <c r="C44" s="54"/>
      <c r="D44" s="57">
        <v>138.787</v>
      </c>
      <c r="E44" s="57">
        <v>133.8</v>
      </c>
      <c r="F44" s="57">
        <f>D44-E44</f>
        <v>4.986999999999995</v>
      </c>
      <c r="G44" s="47">
        <f t="shared" si="0"/>
        <v>105.14166666666667</v>
      </c>
      <c r="H44" s="47" t="e">
        <f t="shared" si="1"/>
        <v>#DIV/0!</v>
      </c>
      <c r="I44" s="5"/>
    </row>
    <row r="45" spans="1:9" ht="38.25">
      <c r="A45" s="9" t="s">
        <v>24</v>
      </c>
      <c r="B45" s="75"/>
      <c r="C45" s="54"/>
      <c r="D45" s="57"/>
      <c r="E45" s="57"/>
      <c r="F45" s="57"/>
      <c r="G45" s="47" t="e">
        <f t="shared" si="0"/>
        <v>#DIV/0!</v>
      </c>
      <c r="H45" s="47" t="e">
        <f t="shared" si="1"/>
        <v>#DIV/0!</v>
      </c>
      <c r="I45" s="5"/>
    </row>
    <row r="46" spans="1:9" ht="63.75">
      <c r="A46" s="9" t="s">
        <v>63</v>
      </c>
      <c r="B46" s="54">
        <v>7.6</v>
      </c>
      <c r="C46" s="47"/>
      <c r="D46" s="57">
        <v>7.6</v>
      </c>
      <c r="E46" s="57"/>
      <c r="F46" s="57">
        <f t="shared" si="2"/>
        <v>7.6</v>
      </c>
      <c r="G46" s="47">
        <f t="shared" si="0"/>
        <v>100</v>
      </c>
      <c r="H46" s="47" t="e">
        <f t="shared" si="1"/>
        <v>#DIV/0!</v>
      </c>
      <c r="I46" s="5"/>
    </row>
    <row r="47" spans="1:9" ht="76.5">
      <c r="A47" s="9" t="s">
        <v>64</v>
      </c>
      <c r="B47" s="54">
        <v>975.8</v>
      </c>
      <c r="C47" s="54"/>
      <c r="D47" s="57">
        <v>975.777</v>
      </c>
      <c r="E47" s="57">
        <v>672.7</v>
      </c>
      <c r="F47" s="57">
        <f t="shared" si="2"/>
        <v>303.077</v>
      </c>
      <c r="G47" s="47">
        <f t="shared" si="0"/>
        <v>99.99764295962288</v>
      </c>
      <c r="H47" s="47" t="e">
        <f t="shared" si="1"/>
        <v>#DIV/0!</v>
      </c>
      <c r="I47" s="5"/>
    </row>
    <row r="48" spans="1:9" ht="76.5">
      <c r="A48" s="9" t="s">
        <v>126</v>
      </c>
      <c r="B48" s="54">
        <v>12.8</v>
      </c>
      <c r="C48" s="54"/>
      <c r="D48" s="57">
        <v>12.825</v>
      </c>
      <c r="E48" s="57"/>
      <c r="F48" s="57"/>
      <c r="G48" s="47">
        <f t="shared" si="0"/>
        <v>100.19531249999997</v>
      </c>
      <c r="H48" s="47" t="e">
        <f t="shared" si="1"/>
        <v>#DIV/0!</v>
      </c>
      <c r="I48" s="5"/>
    </row>
    <row r="49" spans="1:9" ht="38.25">
      <c r="A49" s="9" t="s">
        <v>65</v>
      </c>
      <c r="B49" s="54">
        <v>1301.1</v>
      </c>
      <c r="C49" s="54"/>
      <c r="D49" s="57">
        <v>1411.651</v>
      </c>
      <c r="E49" s="57">
        <v>711.3</v>
      </c>
      <c r="F49" s="57">
        <f t="shared" si="2"/>
        <v>700.3510000000001</v>
      </c>
      <c r="G49" s="47">
        <f t="shared" si="0"/>
        <v>108.49673353316427</v>
      </c>
      <c r="H49" s="47" t="e">
        <f t="shared" si="1"/>
        <v>#DIV/0!</v>
      </c>
      <c r="I49" s="5"/>
    </row>
    <row r="50" spans="1:9" s="15" customFormat="1" ht="51">
      <c r="A50" s="17" t="s">
        <v>7</v>
      </c>
      <c r="B50" s="74">
        <v>16</v>
      </c>
      <c r="C50" s="74"/>
      <c r="D50" s="57">
        <v>16.38</v>
      </c>
      <c r="E50" s="58">
        <v>9.1</v>
      </c>
      <c r="F50" s="57">
        <f t="shared" si="2"/>
        <v>7.279999999999999</v>
      </c>
      <c r="G50" s="47">
        <f t="shared" si="0"/>
        <v>102.375</v>
      </c>
      <c r="H50" s="47" t="e">
        <f t="shared" si="1"/>
        <v>#DIV/0!</v>
      </c>
      <c r="I50" s="16"/>
    </row>
    <row r="51" spans="1:9" ht="51">
      <c r="A51" s="9" t="s">
        <v>2</v>
      </c>
      <c r="B51" s="54">
        <v>2.5</v>
      </c>
      <c r="C51" s="54"/>
      <c r="D51" s="57">
        <v>2.75</v>
      </c>
      <c r="E51" s="57">
        <v>3.3</v>
      </c>
      <c r="F51" s="57">
        <f t="shared" si="2"/>
        <v>-0.5499999999999998</v>
      </c>
      <c r="G51" s="47">
        <f t="shared" si="0"/>
        <v>110.00000000000001</v>
      </c>
      <c r="H51" s="47" t="e">
        <f t="shared" si="1"/>
        <v>#DIV/0!</v>
      </c>
      <c r="I51" s="5"/>
    </row>
    <row r="52" spans="1:9" ht="51">
      <c r="A52" s="9" t="s">
        <v>0</v>
      </c>
      <c r="B52" s="54">
        <v>9</v>
      </c>
      <c r="C52" s="54"/>
      <c r="D52" s="57">
        <v>9</v>
      </c>
      <c r="E52" s="57">
        <v>36.2</v>
      </c>
      <c r="F52" s="57">
        <f t="shared" si="2"/>
        <v>-27.200000000000003</v>
      </c>
      <c r="G52" s="47">
        <f t="shared" si="0"/>
        <v>100</v>
      </c>
      <c r="H52" s="47" t="e">
        <f t="shared" si="1"/>
        <v>#DIV/0!</v>
      </c>
      <c r="I52" s="5"/>
    </row>
    <row r="53" spans="1:9" ht="63.75" hidden="1">
      <c r="A53" s="9" t="s">
        <v>238</v>
      </c>
      <c r="B53" s="54"/>
      <c r="C53" s="54"/>
      <c r="D53" s="57"/>
      <c r="E53" s="57"/>
      <c r="F53" s="57">
        <f t="shared" si="2"/>
        <v>0</v>
      </c>
      <c r="G53" s="47" t="e">
        <f t="shared" si="0"/>
        <v>#DIV/0!</v>
      </c>
      <c r="H53" s="47" t="e">
        <f t="shared" si="1"/>
        <v>#DIV/0!</v>
      </c>
      <c r="I53" s="5"/>
    </row>
    <row r="54" spans="1:9" ht="51" hidden="1">
      <c r="A54" s="9" t="s">
        <v>299</v>
      </c>
      <c r="B54" s="54"/>
      <c r="C54" s="54"/>
      <c r="D54" s="57"/>
      <c r="E54" s="57"/>
      <c r="F54" s="57">
        <f>D54-E54</f>
        <v>0</v>
      </c>
      <c r="G54" s="47" t="e">
        <f t="shared" si="0"/>
        <v>#DIV/0!</v>
      </c>
      <c r="H54" s="47" t="e">
        <f t="shared" si="1"/>
        <v>#DIV/0!</v>
      </c>
      <c r="I54" s="5"/>
    </row>
    <row r="55" spans="1:9" ht="25.5" hidden="1">
      <c r="A55" s="9" t="s">
        <v>41</v>
      </c>
      <c r="B55" s="54"/>
      <c r="C55" s="54"/>
      <c r="D55" s="57"/>
      <c r="E55" s="57"/>
      <c r="F55" s="57">
        <f t="shared" si="2"/>
        <v>0</v>
      </c>
      <c r="G55" s="47" t="e">
        <f t="shared" si="0"/>
        <v>#DIV/0!</v>
      </c>
      <c r="H55" s="47" t="e">
        <f t="shared" si="1"/>
        <v>#DIV/0!</v>
      </c>
      <c r="I55" s="5"/>
    </row>
    <row r="56" spans="1:9" ht="25.5">
      <c r="A56" s="9" t="s">
        <v>42</v>
      </c>
      <c r="B56" s="54">
        <v>52</v>
      </c>
      <c r="C56" s="54"/>
      <c r="D56" s="57">
        <v>52</v>
      </c>
      <c r="E56" s="57">
        <v>45</v>
      </c>
      <c r="F56" s="57">
        <f t="shared" si="2"/>
        <v>7</v>
      </c>
      <c r="G56" s="47">
        <f t="shared" si="0"/>
        <v>100</v>
      </c>
      <c r="H56" s="47" t="e">
        <f t="shared" si="1"/>
        <v>#DIV/0!</v>
      </c>
      <c r="I56" s="5"/>
    </row>
    <row r="57" spans="1:9" ht="25.5">
      <c r="A57" s="9" t="s">
        <v>353</v>
      </c>
      <c r="B57" s="54">
        <v>18.5</v>
      </c>
      <c r="C57" s="54"/>
      <c r="D57" s="57">
        <v>18.5</v>
      </c>
      <c r="E57" s="57">
        <v>14.5</v>
      </c>
      <c r="F57" s="57">
        <f t="shared" si="2"/>
        <v>4</v>
      </c>
      <c r="G57" s="47">
        <f t="shared" si="0"/>
        <v>100</v>
      </c>
      <c r="H57" s="47" t="e">
        <f t="shared" si="1"/>
        <v>#DIV/0!</v>
      </c>
      <c r="I57" s="5"/>
    </row>
    <row r="58" spans="1:9" ht="38.25">
      <c r="A58" s="9" t="s">
        <v>112</v>
      </c>
      <c r="B58" s="54">
        <v>21.5</v>
      </c>
      <c r="C58" s="54"/>
      <c r="D58" s="57">
        <v>21.5</v>
      </c>
      <c r="E58" s="57">
        <v>4</v>
      </c>
      <c r="F58" s="57"/>
      <c r="G58" s="47">
        <f t="shared" si="0"/>
        <v>100</v>
      </c>
      <c r="H58" s="47" t="e">
        <f t="shared" si="1"/>
        <v>#DIV/0!</v>
      </c>
      <c r="I58" s="22"/>
    </row>
    <row r="59" spans="1:9" ht="38.25">
      <c r="A59" s="9" t="s">
        <v>1</v>
      </c>
      <c r="B59" s="54">
        <v>10</v>
      </c>
      <c r="C59" s="54"/>
      <c r="D59" s="57">
        <v>10</v>
      </c>
      <c r="E59" s="57">
        <v>8</v>
      </c>
      <c r="F59" s="65">
        <f>D59-E59</f>
        <v>2</v>
      </c>
      <c r="G59" s="47">
        <f t="shared" si="0"/>
        <v>100</v>
      </c>
      <c r="H59" s="47" t="e">
        <f t="shared" si="1"/>
        <v>#DIV/0!</v>
      </c>
      <c r="I59" s="5"/>
    </row>
    <row r="60" spans="1:9" ht="51">
      <c r="A60" s="9" t="s">
        <v>203</v>
      </c>
      <c r="B60" s="54"/>
      <c r="C60" s="54"/>
      <c r="D60" s="57"/>
      <c r="E60" s="57"/>
      <c r="F60" s="57">
        <f t="shared" si="2"/>
        <v>0</v>
      </c>
      <c r="G60" s="47" t="e">
        <f t="shared" si="0"/>
        <v>#DIV/0!</v>
      </c>
      <c r="H60" s="47" t="e">
        <f t="shared" si="1"/>
        <v>#DIV/0!</v>
      </c>
      <c r="I60" s="5"/>
    </row>
    <row r="61" spans="1:9" ht="51">
      <c r="A61" s="9" t="s">
        <v>294</v>
      </c>
      <c r="B61" s="54"/>
      <c r="C61" s="54"/>
      <c r="D61" s="57"/>
      <c r="E61" s="57"/>
      <c r="F61" s="57"/>
      <c r="G61" s="47" t="e">
        <f t="shared" si="0"/>
        <v>#DIV/0!</v>
      </c>
      <c r="H61" s="47" t="e">
        <f t="shared" si="1"/>
        <v>#DIV/0!</v>
      </c>
      <c r="I61" s="5"/>
    </row>
    <row r="62" spans="1:9" ht="38.25">
      <c r="A62" s="9" t="s">
        <v>204</v>
      </c>
      <c r="B62" s="54">
        <v>13</v>
      </c>
      <c r="C62" s="54"/>
      <c r="D62" s="57">
        <v>13</v>
      </c>
      <c r="E62" s="57">
        <v>40</v>
      </c>
      <c r="F62" s="57">
        <f>D62-E62</f>
        <v>-27</v>
      </c>
      <c r="G62" s="47">
        <f t="shared" si="0"/>
        <v>100</v>
      </c>
      <c r="H62" s="47" t="e">
        <f t="shared" si="1"/>
        <v>#DIV/0!</v>
      </c>
      <c r="I62" s="5"/>
    </row>
    <row r="63" spans="1:9" ht="25.5">
      <c r="A63" s="9" t="s">
        <v>281</v>
      </c>
      <c r="B63" s="54">
        <v>2</v>
      </c>
      <c r="C63" s="54"/>
      <c r="D63" s="57">
        <v>4</v>
      </c>
      <c r="E63" s="57">
        <v>2</v>
      </c>
      <c r="F63" s="57"/>
      <c r="G63" s="47">
        <f t="shared" si="0"/>
        <v>200</v>
      </c>
      <c r="H63" s="47" t="e">
        <f t="shared" si="1"/>
        <v>#DIV/0!</v>
      </c>
      <c r="I63" s="5"/>
    </row>
    <row r="64" spans="1:9" ht="25.5">
      <c r="A64" s="9" t="s">
        <v>352</v>
      </c>
      <c r="B64" s="54">
        <v>170</v>
      </c>
      <c r="C64" s="54"/>
      <c r="D64" s="57">
        <v>183.15</v>
      </c>
      <c r="E64" s="57">
        <v>92.3</v>
      </c>
      <c r="F64" s="57">
        <f>D64-E64</f>
        <v>90.85000000000001</v>
      </c>
      <c r="G64" s="47">
        <f t="shared" si="0"/>
        <v>107.73529411764706</v>
      </c>
      <c r="H64" s="47" t="e">
        <f t="shared" si="1"/>
        <v>#DIV/0!</v>
      </c>
      <c r="I64" s="5"/>
    </row>
    <row r="65" spans="1:9" ht="38.25">
      <c r="A65" s="9" t="s">
        <v>111</v>
      </c>
      <c r="B65" s="54"/>
      <c r="C65" s="54"/>
      <c r="D65" s="57"/>
      <c r="E65" s="57">
        <v>20</v>
      </c>
      <c r="F65" s="57"/>
      <c r="G65" s="47" t="e">
        <f t="shared" si="0"/>
        <v>#DIV/0!</v>
      </c>
      <c r="H65" s="47" t="e">
        <f t="shared" si="1"/>
        <v>#DIV/0!</v>
      </c>
      <c r="I65" s="5"/>
    </row>
    <row r="66" spans="1:9" ht="25.5">
      <c r="A66" s="9" t="s">
        <v>9</v>
      </c>
      <c r="B66" s="54">
        <v>6.9</v>
      </c>
      <c r="C66" s="54"/>
      <c r="D66" s="57">
        <v>6.894</v>
      </c>
      <c r="E66" s="57">
        <v>3</v>
      </c>
      <c r="F66" s="57"/>
      <c r="G66" s="47">
        <f t="shared" si="0"/>
        <v>99.91304347826086</v>
      </c>
      <c r="H66" s="47" t="e">
        <f t="shared" si="1"/>
        <v>#DIV/0!</v>
      </c>
      <c r="I66" s="5"/>
    </row>
    <row r="67" spans="1:9" ht="38.25">
      <c r="A67" s="9" t="s">
        <v>20</v>
      </c>
      <c r="B67" s="54"/>
      <c r="C67" s="54"/>
      <c r="D67" s="57"/>
      <c r="E67" s="57">
        <v>1</v>
      </c>
      <c r="F67" s="57">
        <f t="shared" si="2"/>
        <v>-1</v>
      </c>
      <c r="G67" s="47" t="e">
        <f t="shared" si="0"/>
        <v>#DIV/0!</v>
      </c>
      <c r="H67" s="47" t="e">
        <f t="shared" si="1"/>
        <v>#DIV/0!</v>
      </c>
      <c r="I67" s="81"/>
    </row>
    <row r="68" spans="1:9" ht="38.25">
      <c r="A68" s="9" t="s">
        <v>434</v>
      </c>
      <c r="B68" s="54">
        <v>157.9</v>
      </c>
      <c r="C68" s="54"/>
      <c r="D68" s="57">
        <v>176.587</v>
      </c>
      <c r="E68" s="57">
        <v>57</v>
      </c>
      <c r="F68" s="57">
        <f t="shared" si="2"/>
        <v>119.58699999999999</v>
      </c>
      <c r="G68" s="47">
        <f t="shared" si="0"/>
        <v>111.83470550981633</v>
      </c>
      <c r="H68" s="47" t="e">
        <f t="shared" si="1"/>
        <v>#DIV/0!</v>
      </c>
      <c r="I68" s="5"/>
    </row>
    <row r="69" spans="1:9" ht="38.25">
      <c r="A69" s="9" t="s">
        <v>290</v>
      </c>
      <c r="B69" s="54"/>
      <c r="C69" s="54"/>
      <c r="D69" s="57"/>
      <c r="E69" s="57"/>
      <c r="F69" s="57">
        <f t="shared" si="2"/>
        <v>0</v>
      </c>
      <c r="G69" s="47" t="e">
        <f t="shared" si="0"/>
        <v>#DIV/0!</v>
      </c>
      <c r="H69" s="47" t="e">
        <f t="shared" si="1"/>
        <v>#DIV/0!</v>
      </c>
      <c r="I69" s="5"/>
    </row>
    <row r="70" spans="1:9" ht="38.25">
      <c r="A70" s="9" t="s">
        <v>205</v>
      </c>
      <c r="B70" s="54">
        <v>250</v>
      </c>
      <c r="C70" s="54"/>
      <c r="D70" s="57">
        <v>269.979</v>
      </c>
      <c r="E70" s="57">
        <v>234.2</v>
      </c>
      <c r="F70" s="57">
        <f t="shared" si="2"/>
        <v>35.778999999999996</v>
      </c>
      <c r="G70" s="47">
        <f t="shared" si="0"/>
        <v>107.99159999999999</v>
      </c>
      <c r="H70" s="47" t="e">
        <f t="shared" si="1"/>
        <v>#DIV/0!</v>
      </c>
      <c r="I70" s="5"/>
    </row>
    <row r="71" spans="1:9" ht="38.25">
      <c r="A71" s="9" t="s">
        <v>206</v>
      </c>
      <c r="B71" s="54">
        <v>70</v>
      </c>
      <c r="C71" s="54"/>
      <c r="D71" s="57">
        <v>17.864</v>
      </c>
      <c r="E71" s="57">
        <v>143.8</v>
      </c>
      <c r="F71" s="57">
        <f t="shared" si="2"/>
        <v>-125.936</v>
      </c>
      <c r="G71" s="47">
        <f t="shared" si="0"/>
        <v>25.520000000000003</v>
      </c>
      <c r="H71" s="47" t="e">
        <f t="shared" si="1"/>
        <v>#DIV/0!</v>
      </c>
      <c r="I71" s="5"/>
    </row>
    <row r="72" spans="1:9" ht="38.25">
      <c r="A72" s="9" t="s">
        <v>60</v>
      </c>
      <c r="B72" s="54">
        <v>1</v>
      </c>
      <c r="C72" s="54"/>
      <c r="D72" s="57">
        <v>1</v>
      </c>
      <c r="E72" s="57">
        <v>1</v>
      </c>
      <c r="F72" s="57">
        <f t="shared" si="2"/>
        <v>0</v>
      </c>
      <c r="G72" s="47">
        <f t="shared" si="0"/>
        <v>100</v>
      </c>
      <c r="H72" s="47" t="e">
        <f t="shared" si="1"/>
        <v>#DIV/0!</v>
      </c>
      <c r="I72" s="5"/>
    </row>
    <row r="73" spans="1:9" ht="38.25">
      <c r="A73" s="9" t="s">
        <v>207</v>
      </c>
      <c r="B73" s="54">
        <v>6</v>
      </c>
      <c r="C73" s="54"/>
      <c r="D73" s="57">
        <v>6.3</v>
      </c>
      <c r="E73" s="57">
        <v>3.5</v>
      </c>
      <c r="F73" s="57">
        <f t="shared" si="2"/>
        <v>2.8</v>
      </c>
      <c r="G73" s="47">
        <f t="shared" si="0"/>
        <v>105</v>
      </c>
      <c r="H73" s="47" t="e">
        <f t="shared" si="1"/>
        <v>#DIV/0!</v>
      </c>
      <c r="I73" s="5"/>
    </row>
    <row r="74" spans="1:9" ht="38.25">
      <c r="A74" s="9" t="s">
        <v>81</v>
      </c>
      <c r="B74" s="54"/>
      <c r="C74" s="54"/>
      <c r="D74" s="57"/>
      <c r="E74" s="57"/>
      <c r="F74" s="57">
        <f t="shared" si="2"/>
        <v>0</v>
      </c>
      <c r="G74" s="47" t="e">
        <f t="shared" si="0"/>
        <v>#DIV/0!</v>
      </c>
      <c r="H74" s="47" t="e">
        <f t="shared" si="1"/>
        <v>#DIV/0!</v>
      </c>
      <c r="I74" s="5"/>
    </row>
    <row r="75" spans="1:8" ht="51">
      <c r="A75" s="9" t="s">
        <v>331</v>
      </c>
      <c r="B75" s="47"/>
      <c r="C75" s="56"/>
      <c r="D75" s="47"/>
      <c r="E75" s="47"/>
      <c r="F75" s="47"/>
      <c r="G75" s="47" t="e">
        <f t="shared" si="0"/>
        <v>#DIV/0!</v>
      </c>
      <c r="H75" s="47" t="e">
        <f t="shared" si="1"/>
        <v>#DIV/0!</v>
      </c>
    </row>
    <row r="76" spans="1:10" ht="38.25">
      <c r="A76" s="9" t="s">
        <v>208</v>
      </c>
      <c r="B76" s="54">
        <v>45</v>
      </c>
      <c r="C76" s="54"/>
      <c r="D76" s="57">
        <v>47.293</v>
      </c>
      <c r="E76" s="57">
        <v>12.1</v>
      </c>
      <c r="F76" s="57">
        <f t="shared" si="2"/>
        <v>35.193</v>
      </c>
      <c r="G76" s="47">
        <f t="shared" si="0"/>
        <v>105.09555555555556</v>
      </c>
      <c r="H76" s="47" t="e">
        <f t="shared" si="1"/>
        <v>#DIV/0!</v>
      </c>
      <c r="I76" s="81"/>
      <c r="J76" s="92"/>
    </row>
    <row r="77" spans="1:9" ht="25.5">
      <c r="A77" s="9" t="s">
        <v>305</v>
      </c>
      <c r="B77" s="54"/>
      <c r="C77" s="54"/>
      <c r="D77" s="57"/>
      <c r="E77" s="57"/>
      <c r="F77" s="57"/>
      <c r="G77" s="47" t="e">
        <f t="shared" si="0"/>
        <v>#DIV/0!</v>
      </c>
      <c r="H77" s="47" t="e">
        <f t="shared" si="1"/>
        <v>#DIV/0!</v>
      </c>
      <c r="I77" s="5"/>
    </row>
    <row r="78" spans="1:9" ht="25.5">
      <c r="A78" s="9" t="s">
        <v>167</v>
      </c>
      <c r="B78" s="54"/>
      <c r="C78" s="54"/>
      <c r="D78" s="57"/>
      <c r="E78" s="57"/>
      <c r="F78" s="57">
        <f t="shared" si="2"/>
        <v>0</v>
      </c>
      <c r="G78" s="47" t="e">
        <f aca="true" t="shared" si="3" ref="G78:G83">D78/B78*100</f>
        <v>#DIV/0!</v>
      </c>
      <c r="H78" s="47" t="e">
        <f aca="true" t="shared" si="4" ref="H78:H83">D78/C78*100</f>
        <v>#DIV/0!</v>
      </c>
      <c r="I78" s="5"/>
    </row>
    <row r="79" spans="1:9" ht="25.5">
      <c r="A79" s="9" t="s">
        <v>166</v>
      </c>
      <c r="B79" s="54">
        <v>5</v>
      </c>
      <c r="C79" s="54"/>
      <c r="D79" s="57">
        <v>5</v>
      </c>
      <c r="E79" s="57">
        <v>6.7</v>
      </c>
      <c r="F79" s="57"/>
      <c r="G79" s="47">
        <f t="shared" si="3"/>
        <v>100</v>
      </c>
      <c r="H79" s="47" t="e">
        <f t="shared" si="4"/>
        <v>#DIV/0!</v>
      </c>
      <c r="I79" s="5"/>
    </row>
    <row r="80" spans="1:9" ht="25.5">
      <c r="A80" s="9" t="s">
        <v>304</v>
      </c>
      <c r="B80" s="54"/>
      <c r="C80" s="54"/>
      <c r="D80" s="57"/>
      <c r="E80" s="57"/>
      <c r="F80" s="57">
        <f t="shared" si="2"/>
        <v>0</v>
      </c>
      <c r="G80" s="47" t="e">
        <f t="shared" si="3"/>
        <v>#DIV/0!</v>
      </c>
      <c r="H80" s="47" t="e">
        <f t="shared" si="4"/>
        <v>#DIV/0!</v>
      </c>
      <c r="I80" s="5"/>
    </row>
    <row r="81" spans="1:9" ht="25.5" hidden="1">
      <c r="A81" s="9" t="s">
        <v>388</v>
      </c>
      <c r="B81" s="47"/>
      <c r="C81" s="47"/>
      <c r="D81" s="57"/>
      <c r="E81" s="57"/>
      <c r="F81" s="57">
        <f t="shared" si="2"/>
        <v>0</v>
      </c>
      <c r="G81" s="47" t="e">
        <f t="shared" si="3"/>
        <v>#DIV/0!</v>
      </c>
      <c r="H81" s="47" t="e">
        <f t="shared" si="4"/>
        <v>#DIV/0!</v>
      </c>
      <c r="I81" s="5"/>
    </row>
    <row r="82" spans="1:9" ht="15">
      <c r="A82" s="11" t="s">
        <v>218</v>
      </c>
      <c r="B82" s="49">
        <f>SUM(B10:B81)</f>
        <v>36704.299999999996</v>
      </c>
      <c r="C82" s="49">
        <f>SUM(C10:C81)</f>
        <v>0</v>
      </c>
      <c r="D82" s="49">
        <f>SUM(D10:D81)</f>
        <v>37504.37499999999</v>
      </c>
      <c r="E82" s="49">
        <f>SUM(E14:E81)</f>
        <v>32776.69999999999</v>
      </c>
      <c r="F82" s="59">
        <f t="shared" si="2"/>
        <v>4727.675000000003</v>
      </c>
      <c r="G82" s="49">
        <f t="shared" si="3"/>
        <v>102.17978547472639</v>
      </c>
      <c r="H82" s="49" t="e">
        <f t="shared" si="4"/>
        <v>#DIV/0!</v>
      </c>
      <c r="I82" s="14"/>
    </row>
    <row r="83" spans="1:9" ht="38.25">
      <c r="A83" s="9" t="s">
        <v>277</v>
      </c>
      <c r="B83" s="54">
        <v>981</v>
      </c>
      <c r="C83" s="47"/>
      <c r="D83" s="47">
        <v>981</v>
      </c>
      <c r="E83" s="47">
        <v>611.3</v>
      </c>
      <c r="F83" s="57">
        <f t="shared" si="2"/>
        <v>369.70000000000005</v>
      </c>
      <c r="G83" s="47">
        <f t="shared" si="3"/>
        <v>100</v>
      </c>
      <c r="H83" s="47" t="e">
        <f t="shared" si="4"/>
        <v>#DIV/0!</v>
      </c>
      <c r="I83" s="80"/>
    </row>
    <row r="84" spans="1:9" ht="38.25">
      <c r="A84" s="9" t="s">
        <v>72</v>
      </c>
      <c r="B84" s="54">
        <v>11116.9</v>
      </c>
      <c r="C84" s="47"/>
      <c r="D84" s="47">
        <v>11720.629</v>
      </c>
      <c r="E84" s="47">
        <v>9639.2</v>
      </c>
      <c r="F84" s="57">
        <f t="shared" si="2"/>
        <v>2081.429</v>
      </c>
      <c r="G84" s="47">
        <f aca="true" t="shared" si="5" ref="G84:G89">D84/B84*100</f>
        <v>105.43073158884222</v>
      </c>
      <c r="H84" s="47" t="e">
        <f aca="true" t="shared" si="6" ref="H84:H89">D84/C84*100</f>
        <v>#DIV/0!</v>
      </c>
      <c r="I84" s="5"/>
    </row>
    <row r="85" spans="1:9" ht="38.25">
      <c r="A85" s="9" t="s">
        <v>243</v>
      </c>
      <c r="B85" s="54">
        <v>21.7</v>
      </c>
      <c r="C85" s="47"/>
      <c r="D85" s="47">
        <v>26.575</v>
      </c>
      <c r="E85" s="47">
        <v>236.2</v>
      </c>
      <c r="F85" s="72">
        <f t="shared" si="2"/>
        <v>-209.625</v>
      </c>
      <c r="G85" s="47">
        <f t="shared" si="5"/>
        <v>122.46543778801843</v>
      </c>
      <c r="H85" s="47" t="e">
        <f t="shared" si="6"/>
        <v>#DIV/0!</v>
      </c>
      <c r="I85" s="5"/>
    </row>
    <row r="86" spans="1:9" ht="38.25">
      <c r="A86" s="9" t="s">
        <v>66</v>
      </c>
      <c r="B86" s="54">
        <v>32</v>
      </c>
      <c r="C86" s="47"/>
      <c r="D86" s="47">
        <v>32.027</v>
      </c>
      <c r="E86" s="60">
        <v>72.1</v>
      </c>
      <c r="F86" s="57">
        <f>D86-E86</f>
        <v>-40.07299999999999</v>
      </c>
      <c r="G86" s="47">
        <f t="shared" si="5"/>
        <v>100.08437500000001</v>
      </c>
      <c r="H86" s="47" t="e">
        <f t="shared" si="6"/>
        <v>#DIV/0!</v>
      </c>
      <c r="I86" s="5"/>
    </row>
    <row r="87" spans="1:9" ht="38.25">
      <c r="A87" s="9" t="s">
        <v>244</v>
      </c>
      <c r="B87" s="54">
        <v>936.4</v>
      </c>
      <c r="C87" s="47"/>
      <c r="D87" s="47">
        <v>1027.815</v>
      </c>
      <c r="E87" s="47">
        <v>1072.9</v>
      </c>
      <c r="F87" s="72">
        <f t="shared" si="2"/>
        <v>-45.085000000000036</v>
      </c>
      <c r="G87" s="47">
        <f t="shared" si="5"/>
        <v>109.76238786843231</v>
      </c>
      <c r="H87" s="47" t="e">
        <f t="shared" si="6"/>
        <v>#DIV/0!</v>
      </c>
      <c r="I87" s="5"/>
    </row>
    <row r="88" spans="1:9" ht="25.5">
      <c r="A88" s="9" t="s">
        <v>8</v>
      </c>
      <c r="B88" s="54"/>
      <c r="C88" s="47"/>
      <c r="D88" s="47"/>
      <c r="E88" s="60">
        <v>2.1</v>
      </c>
      <c r="F88" s="72">
        <f t="shared" si="2"/>
        <v>-2.1</v>
      </c>
      <c r="G88" s="47" t="e">
        <f t="shared" si="5"/>
        <v>#DIV/0!</v>
      </c>
      <c r="H88" s="47" t="e">
        <f t="shared" si="6"/>
        <v>#DIV/0!</v>
      </c>
      <c r="I88" s="80"/>
    </row>
    <row r="89" spans="1:9" ht="25.5">
      <c r="A89" s="9" t="s">
        <v>235</v>
      </c>
      <c r="B89" s="54">
        <v>57.2</v>
      </c>
      <c r="C89" s="47"/>
      <c r="D89" s="47">
        <v>54.813</v>
      </c>
      <c r="E89" s="60">
        <v>837.5</v>
      </c>
      <c r="F89" s="72">
        <f t="shared" si="2"/>
        <v>-782.687</v>
      </c>
      <c r="G89" s="47">
        <f t="shared" si="5"/>
        <v>95.82692307692308</v>
      </c>
      <c r="H89" s="47" t="e">
        <f t="shared" si="6"/>
        <v>#DIV/0!</v>
      </c>
      <c r="I89" s="5"/>
    </row>
    <row r="90" spans="1:9" ht="15">
      <c r="A90" s="11" t="s">
        <v>219</v>
      </c>
      <c r="B90" s="49">
        <f>SUM(B83:B89)</f>
        <v>13145.2</v>
      </c>
      <c r="C90" s="49">
        <f>SUM(C83:C89)</f>
        <v>0</v>
      </c>
      <c r="D90" s="49">
        <f>SUM(D83:D89)</f>
        <v>13842.859000000002</v>
      </c>
      <c r="E90" s="49">
        <f>SUM(E83:E89)</f>
        <v>12471.300000000001</v>
      </c>
      <c r="F90" s="59">
        <f t="shared" si="2"/>
        <v>1371.559000000001</v>
      </c>
      <c r="G90" s="49">
        <f>D90/B90*100</f>
        <v>105.30732891093328</v>
      </c>
      <c r="H90" s="49" t="e">
        <f>D90/C90*100</f>
        <v>#DIV/0!</v>
      </c>
      <c r="I90" s="14"/>
    </row>
    <row r="91" spans="1:9" ht="15">
      <c r="A91" s="11" t="s">
        <v>211</v>
      </c>
      <c r="B91" s="49">
        <f>B90+B82</f>
        <v>49849.5</v>
      </c>
      <c r="C91" s="49">
        <f>C90+C82</f>
        <v>0</v>
      </c>
      <c r="D91" s="49">
        <f>D90+D82</f>
        <v>51347.234</v>
      </c>
      <c r="E91" s="49">
        <f>E90+E82</f>
        <v>45247.99999999999</v>
      </c>
      <c r="F91" s="59">
        <f t="shared" si="2"/>
        <v>6099.234000000004</v>
      </c>
      <c r="G91" s="49">
        <f>D91/B91*100</f>
        <v>103.00451157985535</v>
      </c>
      <c r="H91" s="49" t="e">
        <f>D91/C91*100</f>
        <v>#DIV/0!</v>
      </c>
      <c r="I91" s="14"/>
    </row>
    <row r="92" spans="1:9" ht="25.5">
      <c r="A92" s="9" t="s">
        <v>23</v>
      </c>
      <c r="B92" s="54">
        <v>42555</v>
      </c>
      <c r="C92" s="47"/>
      <c r="D92" s="56">
        <v>42555</v>
      </c>
      <c r="E92" s="47"/>
      <c r="F92" s="47"/>
      <c r="G92" s="47">
        <f>D92/B92*100</f>
        <v>100</v>
      </c>
      <c r="H92" s="47" t="e">
        <f>D92/C92*100</f>
        <v>#DIV/0!</v>
      </c>
      <c r="I92" s="5"/>
    </row>
    <row r="93" spans="1:9" ht="38.25" hidden="1">
      <c r="A93" s="9" t="s">
        <v>346</v>
      </c>
      <c r="B93" s="54"/>
      <c r="C93" s="47"/>
      <c r="D93" s="47"/>
      <c r="E93" s="47"/>
      <c r="F93" s="47"/>
      <c r="G93" s="47" t="e">
        <f aca="true" t="shared" si="7" ref="G93:G100">D93/B93*100</f>
        <v>#DIV/0!</v>
      </c>
      <c r="H93" s="47" t="e">
        <f aca="true" t="shared" si="8" ref="H93:H100">D93/C93*100</f>
        <v>#DIV/0!</v>
      </c>
      <c r="I93" s="5"/>
    </row>
    <row r="94" spans="1:9" ht="15" hidden="1">
      <c r="A94" s="9" t="s">
        <v>435</v>
      </c>
      <c r="B94" s="54"/>
      <c r="C94" s="47"/>
      <c r="D94" s="47"/>
      <c r="E94" s="47"/>
      <c r="F94" s="47"/>
      <c r="G94" s="47" t="e">
        <f t="shared" si="7"/>
        <v>#DIV/0!</v>
      </c>
      <c r="H94" s="47" t="e">
        <f t="shared" si="8"/>
        <v>#DIV/0!</v>
      </c>
      <c r="I94" s="5"/>
    </row>
    <row r="95" spans="1:9" ht="51" hidden="1">
      <c r="A95" s="9" t="s">
        <v>149</v>
      </c>
      <c r="B95" s="54"/>
      <c r="C95" s="47"/>
      <c r="D95" s="47"/>
      <c r="E95" s="47"/>
      <c r="F95" s="47"/>
      <c r="G95" s="47" t="e">
        <f t="shared" si="7"/>
        <v>#DIV/0!</v>
      </c>
      <c r="H95" s="47" t="e">
        <f t="shared" si="8"/>
        <v>#DIV/0!</v>
      </c>
      <c r="I95" s="5"/>
    </row>
    <row r="96" spans="1:9" ht="63.75" hidden="1">
      <c r="A96" s="9" t="s">
        <v>89</v>
      </c>
      <c r="B96" s="54"/>
      <c r="C96" s="47"/>
      <c r="D96" s="47"/>
      <c r="E96" s="47"/>
      <c r="F96" s="47"/>
      <c r="G96" s="47" t="e">
        <f t="shared" si="7"/>
        <v>#DIV/0!</v>
      </c>
      <c r="H96" s="47" t="e">
        <f t="shared" si="8"/>
        <v>#DIV/0!</v>
      </c>
      <c r="I96" s="5"/>
    </row>
    <row r="97" spans="1:9" ht="38.25" hidden="1">
      <c r="A97" s="9" t="s">
        <v>90</v>
      </c>
      <c r="B97" s="54"/>
      <c r="C97" s="47"/>
      <c r="D97" s="47"/>
      <c r="E97" s="47"/>
      <c r="F97" s="47"/>
      <c r="G97" s="47" t="e">
        <f t="shared" si="7"/>
        <v>#DIV/0!</v>
      </c>
      <c r="H97" s="47" t="e">
        <f t="shared" si="8"/>
        <v>#DIV/0!</v>
      </c>
      <c r="I97" s="5"/>
    </row>
    <row r="98" spans="1:9" ht="51" hidden="1">
      <c r="A98" s="9" t="s">
        <v>241</v>
      </c>
      <c r="B98" s="54"/>
      <c r="C98" s="47"/>
      <c r="D98" s="47"/>
      <c r="E98" s="47"/>
      <c r="F98" s="47"/>
      <c r="G98" s="47" t="e">
        <f t="shared" si="7"/>
        <v>#DIV/0!</v>
      </c>
      <c r="H98" s="47" t="e">
        <f t="shared" si="8"/>
        <v>#DIV/0!</v>
      </c>
      <c r="I98" s="5"/>
    </row>
    <row r="99" spans="1:9" ht="38.25">
      <c r="A99" s="9" t="s">
        <v>164</v>
      </c>
      <c r="B99" s="54">
        <v>0.7</v>
      </c>
      <c r="C99" s="47"/>
      <c r="D99" s="47">
        <v>0.7</v>
      </c>
      <c r="E99" s="47"/>
      <c r="F99" s="47"/>
      <c r="G99" s="47">
        <f t="shared" si="7"/>
        <v>100</v>
      </c>
      <c r="H99" s="47" t="e">
        <f t="shared" si="8"/>
        <v>#DIV/0!</v>
      </c>
      <c r="I99" s="5"/>
    </row>
    <row r="100" spans="1:9" ht="25.5">
      <c r="A100" s="9" t="s">
        <v>408</v>
      </c>
      <c r="B100" s="54">
        <v>446.88</v>
      </c>
      <c r="C100" s="47"/>
      <c r="D100" s="47">
        <v>341.249</v>
      </c>
      <c r="E100" s="47"/>
      <c r="F100" s="47"/>
      <c r="G100" s="47">
        <f t="shared" si="7"/>
        <v>76.3625581811672</v>
      </c>
      <c r="H100" s="47" t="e">
        <f t="shared" si="8"/>
        <v>#DIV/0!</v>
      </c>
      <c r="I100" s="5"/>
    </row>
    <row r="101" spans="1:9" ht="51">
      <c r="A101" s="9" t="s">
        <v>30</v>
      </c>
      <c r="B101" s="54">
        <v>100</v>
      </c>
      <c r="C101" s="47"/>
      <c r="D101" s="47">
        <v>100</v>
      </c>
      <c r="E101" s="47"/>
      <c r="F101" s="47"/>
      <c r="G101" s="47">
        <f>D101/B101*100</f>
        <v>100</v>
      </c>
      <c r="H101" s="47" t="e">
        <f>D101/C101*100</f>
        <v>#DIV/0!</v>
      </c>
      <c r="I101" s="5"/>
    </row>
    <row r="102" spans="1:9" ht="27.75" customHeight="1">
      <c r="A102" s="9" t="s">
        <v>297</v>
      </c>
      <c r="B102" s="54">
        <v>413.601</v>
      </c>
      <c r="C102" s="47"/>
      <c r="D102" s="47">
        <v>323.555</v>
      </c>
      <c r="E102" s="47"/>
      <c r="F102" s="47"/>
      <c r="G102" s="47">
        <f aca="true" t="shared" si="9" ref="G102:G155">D102/B102*100</f>
        <v>78.22877604261112</v>
      </c>
      <c r="H102" s="47" t="e">
        <f aca="true" t="shared" si="10" ref="H102:H155">D102/C102*100</f>
        <v>#DIV/0!</v>
      </c>
      <c r="I102" s="5"/>
    </row>
    <row r="103" spans="1:9" ht="76.5">
      <c r="A103" s="9" t="s">
        <v>282</v>
      </c>
      <c r="B103" s="54">
        <v>9526.715</v>
      </c>
      <c r="C103" s="47"/>
      <c r="D103" s="47">
        <v>3607.411</v>
      </c>
      <c r="E103" s="47"/>
      <c r="F103" s="47"/>
      <c r="G103" s="47">
        <f t="shared" si="9"/>
        <v>37.86626344967809</v>
      </c>
      <c r="H103" s="47" t="e">
        <f t="shared" si="10"/>
        <v>#DIV/0!</v>
      </c>
      <c r="I103" s="5"/>
    </row>
    <row r="104" spans="1:9" ht="60.75" customHeight="1">
      <c r="A104" s="9" t="s">
        <v>73</v>
      </c>
      <c r="B104" s="54">
        <v>3004.4</v>
      </c>
      <c r="C104" s="47"/>
      <c r="D104" s="47">
        <v>1342.622</v>
      </c>
      <c r="E104" s="47"/>
      <c r="F104" s="47"/>
      <c r="G104" s="47">
        <f t="shared" si="9"/>
        <v>44.68852349886833</v>
      </c>
      <c r="H104" s="47" t="e">
        <f t="shared" si="10"/>
        <v>#DIV/0!</v>
      </c>
      <c r="I104" s="5"/>
    </row>
    <row r="105" spans="1:9" ht="30.75" customHeight="1">
      <c r="A105" s="9" t="s">
        <v>306</v>
      </c>
      <c r="B105" s="54">
        <v>994.58</v>
      </c>
      <c r="C105" s="54"/>
      <c r="D105" s="54">
        <v>994.579</v>
      </c>
      <c r="E105" s="47"/>
      <c r="F105" s="47"/>
      <c r="G105" s="47">
        <f t="shared" si="9"/>
        <v>99.99989945504633</v>
      </c>
      <c r="H105" s="47" t="e">
        <f t="shared" si="10"/>
        <v>#DIV/0!</v>
      </c>
      <c r="I105" s="5"/>
    </row>
    <row r="106" spans="1:9" ht="30.75" customHeight="1">
      <c r="A106" s="9" t="s">
        <v>75</v>
      </c>
      <c r="B106" s="54"/>
      <c r="C106" s="54"/>
      <c r="D106" s="54"/>
      <c r="E106" s="47"/>
      <c r="F106" s="47"/>
      <c r="G106" s="47" t="e">
        <f t="shared" si="9"/>
        <v>#DIV/0!</v>
      </c>
      <c r="H106" s="47" t="e">
        <f t="shared" si="10"/>
        <v>#DIV/0!</v>
      </c>
      <c r="I106" s="5"/>
    </row>
    <row r="107" spans="1:9" ht="78.75" customHeight="1">
      <c r="A107" s="9" t="s">
        <v>286</v>
      </c>
      <c r="B107" s="54">
        <v>14393.655</v>
      </c>
      <c r="C107" s="54"/>
      <c r="D107" s="54">
        <v>12051.141</v>
      </c>
      <c r="E107" s="47"/>
      <c r="F107" s="47"/>
      <c r="G107" s="47">
        <f t="shared" si="9"/>
        <v>83.7253706581129</v>
      </c>
      <c r="H107" s="47" t="e">
        <f t="shared" si="10"/>
        <v>#DIV/0!</v>
      </c>
      <c r="I107" s="5"/>
    </row>
    <row r="108" spans="1:9" s="15" customFormat="1" ht="25.5">
      <c r="A108" s="17" t="s">
        <v>367</v>
      </c>
      <c r="B108" s="54">
        <v>2722</v>
      </c>
      <c r="C108" s="56"/>
      <c r="D108" s="56">
        <v>2722</v>
      </c>
      <c r="E108" s="56"/>
      <c r="F108" s="56"/>
      <c r="G108" s="47">
        <f t="shared" si="9"/>
        <v>100</v>
      </c>
      <c r="H108" s="47" t="e">
        <f t="shared" si="10"/>
        <v>#DIV/0!</v>
      </c>
      <c r="I108" s="14"/>
    </row>
    <row r="109" spans="1:9" s="15" customFormat="1" ht="25.5">
      <c r="A109" s="17" t="s">
        <v>368</v>
      </c>
      <c r="B109" s="54">
        <v>10407.9</v>
      </c>
      <c r="C109" s="56"/>
      <c r="D109" s="56">
        <v>10407.495</v>
      </c>
      <c r="E109" s="56"/>
      <c r="F109" s="56"/>
      <c r="G109" s="47">
        <f t="shared" si="9"/>
        <v>99.99610872510306</v>
      </c>
      <c r="H109" s="47" t="e">
        <f t="shared" si="10"/>
        <v>#DIV/0!</v>
      </c>
      <c r="I109" s="14"/>
    </row>
    <row r="110" spans="1:9" ht="25.5">
      <c r="A110" s="9" t="s">
        <v>355</v>
      </c>
      <c r="B110" s="54">
        <v>2939.092</v>
      </c>
      <c r="C110" s="47"/>
      <c r="D110" s="56">
        <v>2938.847</v>
      </c>
      <c r="E110" s="47"/>
      <c r="F110" s="47"/>
      <c r="G110" s="47">
        <f t="shared" si="9"/>
        <v>99.99166409217541</v>
      </c>
      <c r="H110" s="47" t="e">
        <f t="shared" si="10"/>
        <v>#DIV/0!</v>
      </c>
      <c r="I110" s="5"/>
    </row>
    <row r="111" spans="1:9" ht="25.5">
      <c r="A111" s="9" t="s">
        <v>354</v>
      </c>
      <c r="B111" s="54">
        <v>601.5</v>
      </c>
      <c r="C111" s="47"/>
      <c r="D111" s="56">
        <v>601.5</v>
      </c>
      <c r="E111" s="47"/>
      <c r="F111" s="47"/>
      <c r="G111" s="47">
        <f t="shared" si="9"/>
        <v>100</v>
      </c>
      <c r="H111" s="47" t="e">
        <f t="shared" si="10"/>
        <v>#DIV/0!</v>
      </c>
      <c r="I111" s="5"/>
    </row>
    <row r="112" spans="1:9" ht="28.5" customHeight="1">
      <c r="A112" s="9" t="s">
        <v>366</v>
      </c>
      <c r="B112" s="54">
        <v>7225.894</v>
      </c>
      <c r="C112" s="47"/>
      <c r="D112" s="56">
        <v>7224.348</v>
      </c>
      <c r="E112" s="47"/>
      <c r="F112" s="47"/>
      <c r="G112" s="47">
        <f t="shared" si="9"/>
        <v>99.9786047235124</v>
      </c>
      <c r="H112" s="47" t="e">
        <f t="shared" si="10"/>
        <v>#DIV/0!</v>
      </c>
      <c r="I112" s="5"/>
    </row>
    <row r="113" spans="1:9" ht="25.5" hidden="1">
      <c r="A113" s="9" t="s">
        <v>21</v>
      </c>
      <c r="B113" s="54"/>
      <c r="C113" s="47"/>
      <c r="D113" s="56"/>
      <c r="E113" s="47"/>
      <c r="F113" s="47"/>
      <c r="G113" s="47" t="e">
        <f t="shared" si="9"/>
        <v>#DIV/0!</v>
      </c>
      <c r="H113" s="47" t="e">
        <f t="shared" si="10"/>
        <v>#DIV/0!</v>
      </c>
      <c r="I113" s="5"/>
    </row>
    <row r="114" spans="1:9" s="15" customFormat="1" ht="25.5">
      <c r="A114" s="17" t="s">
        <v>349</v>
      </c>
      <c r="B114" s="54">
        <v>1655</v>
      </c>
      <c r="C114" s="56"/>
      <c r="D114" s="56">
        <v>1655</v>
      </c>
      <c r="E114" s="56"/>
      <c r="F114" s="56"/>
      <c r="G114" s="47">
        <f t="shared" si="9"/>
        <v>100</v>
      </c>
      <c r="H114" s="47" t="e">
        <f t="shared" si="10"/>
        <v>#DIV/0!</v>
      </c>
      <c r="I114" s="16"/>
    </row>
    <row r="115" spans="1:9" s="15" customFormat="1" ht="51">
      <c r="A115" s="17" t="s">
        <v>296</v>
      </c>
      <c r="B115" s="54">
        <v>5</v>
      </c>
      <c r="C115" s="56"/>
      <c r="D115" s="56">
        <v>5</v>
      </c>
      <c r="E115" s="56"/>
      <c r="F115" s="56"/>
      <c r="G115" s="47">
        <f t="shared" si="9"/>
        <v>100</v>
      </c>
      <c r="H115" s="47" t="e">
        <f t="shared" si="10"/>
        <v>#DIV/0!</v>
      </c>
      <c r="I115" s="16"/>
    </row>
    <row r="116" spans="1:9" ht="38.25">
      <c r="A116" s="17" t="s">
        <v>326</v>
      </c>
      <c r="B116" s="54">
        <v>552.2</v>
      </c>
      <c r="C116" s="47"/>
      <c r="D116" s="56">
        <v>552.2</v>
      </c>
      <c r="E116" s="56"/>
      <c r="F116" s="56"/>
      <c r="G116" s="47">
        <f t="shared" si="9"/>
        <v>100</v>
      </c>
      <c r="H116" s="47" t="e">
        <f t="shared" si="10"/>
        <v>#DIV/0!</v>
      </c>
      <c r="I116" s="5"/>
    </row>
    <row r="117" spans="1:9" ht="38.25">
      <c r="A117" s="17" t="s">
        <v>328</v>
      </c>
      <c r="B117" s="54"/>
      <c r="C117" s="47"/>
      <c r="D117" s="56"/>
      <c r="E117" s="56"/>
      <c r="F117" s="56"/>
      <c r="G117" s="47" t="e">
        <f t="shared" si="9"/>
        <v>#DIV/0!</v>
      </c>
      <c r="H117" s="47" t="e">
        <f t="shared" si="10"/>
        <v>#DIV/0!</v>
      </c>
      <c r="I117" s="5"/>
    </row>
    <row r="118" spans="1:9" ht="38.25">
      <c r="A118" s="17" t="s">
        <v>329</v>
      </c>
      <c r="B118" s="54">
        <v>19.1</v>
      </c>
      <c r="C118" s="47"/>
      <c r="D118" s="56">
        <v>19.1</v>
      </c>
      <c r="E118" s="56"/>
      <c r="F118" s="56"/>
      <c r="G118" s="47">
        <f t="shared" si="9"/>
        <v>100</v>
      </c>
      <c r="H118" s="47" t="e">
        <f t="shared" si="10"/>
        <v>#DIV/0!</v>
      </c>
      <c r="I118" s="5"/>
    </row>
    <row r="119" spans="1:10" ht="51">
      <c r="A119" s="17" t="s">
        <v>371</v>
      </c>
      <c r="B119" s="54"/>
      <c r="C119" s="47"/>
      <c r="D119" s="56"/>
      <c r="E119" s="56"/>
      <c r="F119" s="56"/>
      <c r="G119" s="47" t="e">
        <f t="shared" si="9"/>
        <v>#DIV/0!</v>
      </c>
      <c r="H119" s="47" t="e">
        <f t="shared" si="10"/>
        <v>#DIV/0!</v>
      </c>
      <c r="I119" s="80"/>
      <c r="J119" s="76"/>
    </row>
    <row r="120" spans="1:9" ht="102">
      <c r="A120" s="17" t="s">
        <v>372</v>
      </c>
      <c r="B120" s="54">
        <v>435</v>
      </c>
      <c r="C120" s="47"/>
      <c r="D120" s="56">
        <v>435</v>
      </c>
      <c r="E120" s="56"/>
      <c r="F120" s="56"/>
      <c r="G120" s="47">
        <f t="shared" si="9"/>
        <v>100</v>
      </c>
      <c r="H120" s="47" t="e">
        <f t="shared" si="10"/>
        <v>#DIV/0!</v>
      </c>
      <c r="I120" s="5"/>
    </row>
    <row r="121" spans="1:9" ht="153">
      <c r="A121" s="17" t="s">
        <v>375</v>
      </c>
      <c r="B121" s="54">
        <v>74</v>
      </c>
      <c r="C121" s="47"/>
      <c r="D121" s="56">
        <v>74</v>
      </c>
      <c r="E121" s="56"/>
      <c r="F121" s="56"/>
      <c r="G121" s="47">
        <f t="shared" si="9"/>
        <v>100</v>
      </c>
      <c r="H121" s="47" t="e">
        <f t="shared" si="10"/>
        <v>#DIV/0!</v>
      </c>
      <c r="I121" s="5"/>
    </row>
    <row r="122" spans="1:9" ht="76.5">
      <c r="A122" s="17" t="s">
        <v>377</v>
      </c>
      <c r="B122" s="54">
        <v>4257.401</v>
      </c>
      <c r="C122" s="47"/>
      <c r="D122" s="56">
        <v>4257.401</v>
      </c>
      <c r="E122" s="56"/>
      <c r="F122" s="56"/>
      <c r="G122" s="47">
        <f t="shared" si="9"/>
        <v>100</v>
      </c>
      <c r="H122" s="47" t="e">
        <f t="shared" si="10"/>
        <v>#DIV/0!</v>
      </c>
      <c r="I122" s="5"/>
    </row>
    <row r="123" spans="1:9" ht="153">
      <c r="A123" s="17" t="s">
        <v>129</v>
      </c>
      <c r="B123" s="54">
        <v>214.4</v>
      </c>
      <c r="C123" s="47"/>
      <c r="D123" s="56">
        <v>214.4</v>
      </c>
      <c r="E123" s="56"/>
      <c r="F123" s="56"/>
      <c r="G123" s="47">
        <f t="shared" si="9"/>
        <v>100</v>
      </c>
      <c r="H123" s="47" t="e">
        <f t="shared" si="10"/>
        <v>#DIV/0!</v>
      </c>
      <c r="I123" s="5"/>
    </row>
    <row r="124" spans="1:9" ht="153">
      <c r="A124" s="17" t="s">
        <v>132</v>
      </c>
      <c r="B124" s="54">
        <v>28.2</v>
      </c>
      <c r="C124" s="47"/>
      <c r="D124" s="56">
        <v>21.4</v>
      </c>
      <c r="E124" s="56"/>
      <c r="F124" s="56"/>
      <c r="G124" s="47">
        <f t="shared" si="9"/>
        <v>75.88652482269504</v>
      </c>
      <c r="H124" s="47" t="e">
        <f t="shared" si="10"/>
        <v>#DIV/0!</v>
      </c>
      <c r="I124" s="5"/>
    </row>
    <row r="125" spans="1:9" ht="153">
      <c r="A125" s="17" t="s">
        <v>133</v>
      </c>
      <c r="B125" s="54">
        <v>171.2</v>
      </c>
      <c r="C125" s="47"/>
      <c r="D125" s="56">
        <v>177.967</v>
      </c>
      <c r="E125" s="56"/>
      <c r="F125" s="56"/>
      <c r="G125" s="47">
        <f t="shared" si="9"/>
        <v>103.95268691588785</v>
      </c>
      <c r="H125" s="47" t="e">
        <f t="shared" si="10"/>
        <v>#DIV/0!</v>
      </c>
      <c r="I125" s="5"/>
    </row>
    <row r="126" spans="1:9" ht="153">
      <c r="A126" s="17" t="s">
        <v>134</v>
      </c>
      <c r="B126" s="54">
        <v>6404.5</v>
      </c>
      <c r="C126" s="47"/>
      <c r="D126" s="56">
        <v>6394.922</v>
      </c>
      <c r="E126" s="56"/>
      <c r="F126" s="56"/>
      <c r="G126" s="47">
        <f t="shared" si="9"/>
        <v>99.85044890311498</v>
      </c>
      <c r="H126" s="47" t="e">
        <f t="shared" si="10"/>
        <v>#DIV/0!</v>
      </c>
      <c r="I126" s="5"/>
    </row>
    <row r="127" spans="1:9" ht="153">
      <c r="A127" s="17" t="s">
        <v>170</v>
      </c>
      <c r="B127" s="54">
        <v>275</v>
      </c>
      <c r="C127" s="47"/>
      <c r="D127" s="56">
        <v>275</v>
      </c>
      <c r="E127" s="56"/>
      <c r="F127" s="56"/>
      <c r="G127" s="47">
        <f t="shared" si="9"/>
        <v>100</v>
      </c>
      <c r="H127" s="47" t="e">
        <f t="shared" si="10"/>
        <v>#DIV/0!</v>
      </c>
      <c r="I127" s="5"/>
    </row>
    <row r="128" spans="1:9" ht="51">
      <c r="A128" s="9" t="s">
        <v>144</v>
      </c>
      <c r="B128" s="54">
        <v>1951</v>
      </c>
      <c r="C128" s="47"/>
      <c r="D128" s="56">
        <v>1951</v>
      </c>
      <c r="E128" s="56"/>
      <c r="F128" s="56"/>
      <c r="G128" s="47">
        <f t="shared" si="9"/>
        <v>100</v>
      </c>
      <c r="H128" s="47" t="e">
        <f t="shared" si="10"/>
        <v>#DIV/0!</v>
      </c>
      <c r="I128" s="5"/>
    </row>
    <row r="129" spans="1:9" ht="51">
      <c r="A129" s="9" t="s">
        <v>145</v>
      </c>
      <c r="B129" s="54">
        <v>394.3</v>
      </c>
      <c r="C129" s="47"/>
      <c r="D129" s="56">
        <v>394.3</v>
      </c>
      <c r="E129" s="56"/>
      <c r="F129" s="56"/>
      <c r="G129" s="47">
        <f t="shared" si="9"/>
        <v>100</v>
      </c>
      <c r="H129" s="47" t="e">
        <f t="shared" si="10"/>
        <v>#DIV/0!</v>
      </c>
      <c r="I129" s="5"/>
    </row>
    <row r="130" spans="1:9" ht="63.75">
      <c r="A130" s="9" t="s">
        <v>159</v>
      </c>
      <c r="B130" s="54">
        <v>2.3</v>
      </c>
      <c r="C130" s="47"/>
      <c r="D130" s="56">
        <v>2.3</v>
      </c>
      <c r="E130" s="56"/>
      <c r="F130" s="56"/>
      <c r="G130" s="47">
        <f t="shared" si="9"/>
        <v>100</v>
      </c>
      <c r="H130" s="47" t="e">
        <f t="shared" si="10"/>
        <v>#DIV/0!</v>
      </c>
      <c r="I130" s="5"/>
    </row>
    <row r="131" spans="1:9" ht="63.75">
      <c r="A131" s="9" t="s">
        <v>160</v>
      </c>
      <c r="B131" s="54">
        <v>1.9</v>
      </c>
      <c r="C131" s="47"/>
      <c r="D131" s="56">
        <v>1.9</v>
      </c>
      <c r="E131" s="56"/>
      <c r="F131" s="56"/>
      <c r="G131" s="47">
        <f t="shared" si="9"/>
        <v>100</v>
      </c>
      <c r="H131" s="47" t="e">
        <f t="shared" si="10"/>
        <v>#DIV/0!</v>
      </c>
      <c r="I131" s="5"/>
    </row>
    <row r="132" spans="1:9" ht="63.75">
      <c r="A132" s="9" t="s">
        <v>239</v>
      </c>
      <c r="B132" s="54"/>
      <c r="C132" s="47"/>
      <c r="D132" s="56"/>
      <c r="E132" s="56"/>
      <c r="F132" s="56"/>
      <c r="G132" s="47" t="e">
        <f t="shared" si="9"/>
        <v>#DIV/0!</v>
      </c>
      <c r="H132" s="47" t="e">
        <f t="shared" si="10"/>
        <v>#DIV/0!</v>
      </c>
      <c r="I132" s="5"/>
    </row>
    <row r="133" spans="1:9" ht="38.25">
      <c r="A133" s="9" t="s">
        <v>382</v>
      </c>
      <c r="B133" s="54">
        <v>4230</v>
      </c>
      <c r="C133" s="47"/>
      <c r="D133" s="56">
        <v>4228.4</v>
      </c>
      <c r="E133" s="56"/>
      <c r="F133" s="56"/>
      <c r="G133" s="47">
        <f t="shared" si="9"/>
        <v>99.96217494089834</v>
      </c>
      <c r="H133" s="47" t="e">
        <f t="shared" si="10"/>
        <v>#DIV/0!</v>
      </c>
      <c r="I133" s="5"/>
    </row>
    <row r="134" spans="1:9" ht="63.75">
      <c r="A134" s="9" t="s">
        <v>381</v>
      </c>
      <c r="B134" s="54">
        <v>1660</v>
      </c>
      <c r="C134" s="47"/>
      <c r="D134" s="56">
        <v>1660</v>
      </c>
      <c r="E134" s="56"/>
      <c r="F134" s="56"/>
      <c r="G134" s="47">
        <f t="shared" si="9"/>
        <v>100</v>
      </c>
      <c r="H134" s="47" t="e">
        <f t="shared" si="10"/>
        <v>#DIV/0!</v>
      </c>
      <c r="I134" s="5"/>
    </row>
    <row r="135" spans="1:9" ht="51">
      <c r="A135" s="9" t="s">
        <v>49</v>
      </c>
      <c r="B135" s="54">
        <v>140.154</v>
      </c>
      <c r="C135" s="47"/>
      <c r="D135" s="47">
        <v>140.154</v>
      </c>
      <c r="E135" s="47"/>
      <c r="F135" s="47"/>
      <c r="G135" s="47">
        <f t="shared" si="9"/>
        <v>100</v>
      </c>
      <c r="H135" s="47" t="e">
        <f t="shared" si="10"/>
        <v>#DIV/0!</v>
      </c>
      <c r="I135" s="5"/>
    </row>
    <row r="136" spans="1:9" ht="63.75">
      <c r="A136" s="9" t="s">
        <v>444</v>
      </c>
      <c r="B136" s="54">
        <v>4441</v>
      </c>
      <c r="C136" s="47"/>
      <c r="D136" s="47">
        <v>4441</v>
      </c>
      <c r="E136" s="47"/>
      <c r="F136" s="47"/>
      <c r="G136" s="47">
        <f t="shared" si="9"/>
        <v>100</v>
      </c>
      <c r="H136" s="47" t="e">
        <f t="shared" si="10"/>
        <v>#DIV/0!</v>
      </c>
      <c r="I136" s="5"/>
    </row>
    <row r="137" spans="1:9" ht="66.75" customHeight="1">
      <c r="A137" s="9" t="s">
        <v>48</v>
      </c>
      <c r="B137" s="54"/>
      <c r="C137" s="47"/>
      <c r="D137" s="47"/>
      <c r="E137" s="47"/>
      <c r="F137" s="47"/>
      <c r="G137" s="47" t="e">
        <f t="shared" si="9"/>
        <v>#DIV/0!</v>
      </c>
      <c r="H137" s="47" t="e">
        <f t="shared" si="10"/>
        <v>#DIV/0!</v>
      </c>
      <c r="I137" s="5"/>
    </row>
    <row r="138" spans="1:9" ht="66.75" customHeight="1">
      <c r="A138" s="9" t="s">
        <v>50</v>
      </c>
      <c r="B138" s="54">
        <v>1800.2</v>
      </c>
      <c r="C138" s="47"/>
      <c r="D138" s="47">
        <v>1800.2</v>
      </c>
      <c r="E138" s="47"/>
      <c r="F138" s="47"/>
      <c r="G138" s="47">
        <f t="shared" si="9"/>
        <v>100</v>
      </c>
      <c r="H138" s="47" t="e">
        <f t="shared" si="10"/>
        <v>#DIV/0!</v>
      </c>
      <c r="I138" s="5"/>
    </row>
    <row r="139" spans="1:9" ht="66.75" customHeight="1">
      <c r="A139" s="9" t="s">
        <v>51</v>
      </c>
      <c r="B139" s="54">
        <v>305.84</v>
      </c>
      <c r="C139" s="47"/>
      <c r="D139" s="47">
        <v>305.84</v>
      </c>
      <c r="E139" s="47"/>
      <c r="F139" s="47"/>
      <c r="G139" s="47">
        <f t="shared" si="9"/>
        <v>100</v>
      </c>
      <c r="H139" s="47" t="e">
        <f t="shared" si="10"/>
        <v>#DIV/0!</v>
      </c>
      <c r="I139" s="5"/>
    </row>
    <row r="140" spans="1:9" ht="66.75" customHeight="1">
      <c r="A140" s="9" t="s">
        <v>245</v>
      </c>
      <c r="B140" s="54">
        <v>3374.8</v>
      </c>
      <c r="C140" s="47"/>
      <c r="D140" s="47">
        <v>3374.8</v>
      </c>
      <c r="E140" s="47"/>
      <c r="F140" s="47"/>
      <c r="G140" s="47">
        <f t="shared" si="9"/>
        <v>100</v>
      </c>
      <c r="H140" s="47" t="e">
        <f t="shared" si="10"/>
        <v>#DIV/0!</v>
      </c>
      <c r="I140" s="5"/>
    </row>
    <row r="141" spans="1:9" ht="39.75" customHeight="1">
      <c r="A141" s="9" t="s">
        <v>31</v>
      </c>
      <c r="B141" s="54"/>
      <c r="C141" s="47"/>
      <c r="D141" s="47"/>
      <c r="E141" s="47"/>
      <c r="F141" s="47"/>
      <c r="G141" s="47" t="e">
        <f t="shared" si="9"/>
        <v>#DIV/0!</v>
      </c>
      <c r="H141" s="47" t="e">
        <f t="shared" si="10"/>
        <v>#DIV/0!</v>
      </c>
      <c r="I141" s="5"/>
    </row>
    <row r="142" spans="1:9" ht="34.5" customHeight="1">
      <c r="A142" s="9" t="s">
        <v>122</v>
      </c>
      <c r="B142" s="54">
        <v>90613.1</v>
      </c>
      <c r="C142" s="47"/>
      <c r="D142" s="47">
        <v>90576.645</v>
      </c>
      <c r="E142" s="47"/>
      <c r="F142" s="47"/>
      <c r="G142" s="47">
        <f t="shared" si="9"/>
        <v>99.95976851029266</v>
      </c>
      <c r="H142" s="47" t="e">
        <f t="shared" si="10"/>
        <v>#DIV/0!</v>
      </c>
      <c r="I142" s="5"/>
    </row>
    <row r="143" spans="1:9" ht="63.75">
      <c r="A143" s="17" t="s">
        <v>318</v>
      </c>
      <c r="B143" s="54">
        <v>14</v>
      </c>
      <c r="C143" s="47"/>
      <c r="D143" s="47">
        <v>13.791</v>
      </c>
      <c r="E143" s="47"/>
      <c r="F143" s="47"/>
      <c r="G143" s="47">
        <f t="shared" si="9"/>
        <v>98.50714285714287</v>
      </c>
      <c r="H143" s="47" t="e">
        <f t="shared" si="10"/>
        <v>#DIV/0!</v>
      </c>
      <c r="I143" s="5"/>
    </row>
    <row r="144" spans="1:9" ht="53.25" customHeight="1">
      <c r="A144" s="93" t="s">
        <v>33</v>
      </c>
      <c r="B144" s="54">
        <v>950.4</v>
      </c>
      <c r="C144" s="47"/>
      <c r="D144" s="47">
        <v>950.4</v>
      </c>
      <c r="E144" s="47"/>
      <c r="F144" s="47"/>
      <c r="G144" s="47">
        <f t="shared" si="9"/>
        <v>100</v>
      </c>
      <c r="H144" s="47" t="e">
        <f t="shared" si="10"/>
        <v>#DIV/0!</v>
      </c>
      <c r="I144" s="5"/>
    </row>
    <row r="145" spans="1:9" ht="25.5">
      <c r="A145" s="17" t="s">
        <v>369</v>
      </c>
      <c r="B145" s="54"/>
      <c r="C145" s="47"/>
      <c r="D145" s="47"/>
      <c r="E145" s="47"/>
      <c r="F145" s="47"/>
      <c r="G145" s="47" t="e">
        <f t="shared" si="9"/>
        <v>#DIV/0!</v>
      </c>
      <c r="H145" s="47" t="e">
        <f t="shared" si="10"/>
        <v>#DIV/0!</v>
      </c>
      <c r="I145" s="5"/>
    </row>
    <row r="146" spans="1:9" ht="25.5">
      <c r="A146" s="17" t="s">
        <v>165</v>
      </c>
      <c r="B146" s="54">
        <v>498.675</v>
      </c>
      <c r="C146" s="47"/>
      <c r="D146" s="47">
        <v>498.675</v>
      </c>
      <c r="E146" s="47"/>
      <c r="F146" s="47"/>
      <c r="G146" s="47">
        <f t="shared" si="9"/>
        <v>100</v>
      </c>
      <c r="H146" s="47" t="e">
        <f t="shared" si="10"/>
        <v>#DIV/0!</v>
      </c>
      <c r="I146" s="5"/>
    </row>
    <row r="147" spans="1:9" ht="25.5">
      <c r="A147" s="9" t="s">
        <v>74</v>
      </c>
      <c r="B147" s="54"/>
      <c r="C147" s="47"/>
      <c r="D147" s="47"/>
      <c r="E147" s="47"/>
      <c r="F147" s="47"/>
      <c r="G147" s="47" t="e">
        <f t="shared" si="9"/>
        <v>#DIV/0!</v>
      </c>
      <c r="H147" s="47" t="e">
        <f t="shared" si="10"/>
        <v>#DIV/0!</v>
      </c>
      <c r="I147" s="5"/>
    </row>
    <row r="148" spans="1:9" ht="25.5">
      <c r="A148" s="9" t="s">
        <v>260</v>
      </c>
      <c r="B148" s="54">
        <v>30</v>
      </c>
      <c r="C148" s="47"/>
      <c r="D148" s="47">
        <v>33</v>
      </c>
      <c r="E148" s="47"/>
      <c r="F148" s="47"/>
      <c r="G148" s="47">
        <f t="shared" si="9"/>
        <v>110.00000000000001</v>
      </c>
      <c r="H148" s="47" t="e">
        <f t="shared" si="10"/>
        <v>#DIV/0!</v>
      </c>
      <c r="I148" s="5"/>
    </row>
    <row r="149" spans="1:9" ht="63.75">
      <c r="A149" s="9" t="s">
        <v>261</v>
      </c>
      <c r="B149" s="54">
        <v>25</v>
      </c>
      <c r="C149" s="47"/>
      <c r="D149" s="47">
        <v>25</v>
      </c>
      <c r="E149" s="47"/>
      <c r="F149" s="47"/>
      <c r="G149" s="47">
        <f t="shared" si="9"/>
        <v>100</v>
      </c>
      <c r="H149" s="47" t="e">
        <f t="shared" si="10"/>
        <v>#DIV/0!</v>
      </c>
      <c r="I149" s="5"/>
    </row>
    <row r="150" spans="1:9" ht="25.5">
      <c r="A150" s="9" t="s">
        <v>29</v>
      </c>
      <c r="B150" s="54">
        <v>60</v>
      </c>
      <c r="C150" s="47"/>
      <c r="D150" s="47">
        <v>60</v>
      </c>
      <c r="E150" s="47"/>
      <c r="F150" s="47"/>
      <c r="G150" s="47">
        <f t="shared" si="9"/>
        <v>100</v>
      </c>
      <c r="H150" s="47" t="e">
        <f t="shared" si="10"/>
        <v>#DIV/0!</v>
      </c>
      <c r="I150" s="5"/>
    </row>
    <row r="151" spans="1:9" ht="51">
      <c r="A151" s="9" t="s">
        <v>123</v>
      </c>
      <c r="B151" s="54"/>
      <c r="C151" s="47"/>
      <c r="D151" s="47">
        <v>1.22</v>
      </c>
      <c r="E151" s="47"/>
      <c r="F151" s="47"/>
      <c r="G151" s="47" t="e">
        <f t="shared" si="9"/>
        <v>#DIV/0!</v>
      </c>
      <c r="H151" s="47" t="e">
        <f t="shared" si="10"/>
        <v>#DIV/0!</v>
      </c>
      <c r="I151" s="5"/>
    </row>
    <row r="152" spans="1:9" ht="53.25" customHeight="1">
      <c r="A152" s="9" t="s">
        <v>276</v>
      </c>
      <c r="B152" s="54"/>
      <c r="C152" s="47"/>
      <c r="D152" s="47"/>
      <c r="E152" s="47"/>
      <c r="F152" s="47"/>
      <c r="G152" s="47" t="e">
        <f t="shared" si="9"/>
        <v>#DIV/0!</v>
      </c>
      <c r="H152" s="47" t="e">
        <f t="shared" si="10"/>
        <v>#DIV/0!</v>
      </c>
      <c r="I152" s="80"/>
    </row>
    <row r="153" spans="1:9" ht="53.25" customHeight="1">
      <c r="A153" s="9" t="s">
        <v>406</v>
      </c>
      <c r="B153" s="54"/>
      <c r="C153" s="47"/>
      <c r="D153" s="47">
        <v>-293.748</v>
      </c>
      <c r="E153" s="47"/>
      <c r="F153" s="47"/>
      <c r="G153" s="47" t="e">
        <f t="shared" si="9"/>
        <v>#DIV/0!</v>
      </c>
      <c r="H153" s="47" t="e">
        <f t="shared" si="10"/>
        <v>#DIV/0!</v>
      </c>
      <c r="I153" s="5"/>
    </row>
    <row r="154" spans="1:9" ht="57" customHeight="1">
      <c r="A154" s="9" t="s">
        <v>407</v>
      </c>
      <c r="B154" s="54"/>
      <c r="C154" s="47"/>
      <c r="D154" s="47">
        <v>-1.22</v>
      </c>
      <c r="E154" s="47"/>
      <c r="F154" s="47"/>
      <c r="G154" s="47" t="e">
        <f t="shared" si="9"/>
        <v>#DIV/0!</v>
      </c>
      <c r="H154" s="47" t="e">
        <f t="shared" si="10"/>
        <v>#DIV/0!</v>
      </c>
      <c r="I154" s="5"/>
    </row>
    <row r="155" spans="1:9" ht="54.75" customHeight="1">
      <c r="A155" s="9" t="s">
        <v>202</v>
      </c>
      <c r="B155" s="54"/>
      <c r="C155" s="47"/>
      <c r="D155" s="47">
        <v>-2.832</v>
      </c>
      <c r="E155" s="47"/>
      <c r="F155" s="47"/>
      <c r="G155" s="47" t="e">
        <f t="shared" si="9"/>
        <v>#DIV/0!</v>
      </c>
      <c r="H155" s="47" t="e">
        <f t="shared" si="10"/>
        <v>#DIV/0!</v>
      </c>
      <c r="I155" s="5"/>
    </row>
    <row r="156" spans="1:9" s="15" customFormat="1" ht="15">
      <c r="A156" s="18" t="s">
        <v>213</v>
      </c>
      <c r="B156" s="61">
        <f>SUM(B92:B155)</f>
        <v>219915.58699999997</v>
      </c>
      <c r="C156" s="61">
        <f>SUM(C92:C155)</f>
        <v>0</v>
      </c>
      <c r="D156" s="61">
        <f>SUM(D92:D155)</f>
        <v>209452.66199999998</v>
      </c>
      <c r="E156" s="61">
        <f>SUM(E92:E155)</f>
        <v>0</v>
      </c>
      <c r="F156" s="61"/>
      <c r="G156" s="49">
        <f>D156/B156*100</f>
        <v>95.24229949194097</v>
      </c>
      <c r="H156" s="49" t="e">
        <f>D156/C156*100</f>
        <v>#DIV/0!</v>
      </c>
      <c r="I156" s="16"/>
    </row>
    <row r="157" spans="1:9" ht="15">
      <c r="A157" s="11" t="s">
        <v>214</v>
      </c>
      <c r="B157" s="49">
        <f>B91+B156</f>
        <v>269765.08699999994</v>
      </c>
      <c r="C157" s="49">
        <f>C91+C156</f>
        <v>0</v>
      </c>
      <c r="D157" s="49">
        <f>D91+D156</f>
        <v>260799.89599999998</v>
      </c>
      <c r="E157" s="49">
        <f>E91+E156</f>
        <v>45247.99999999999</v>
      </c>
      <c r="F157" s="62"/>
      <c r="G157" s="49">
        <f>D157/B157*100</f>
        <v>96.6766674295403</v>
      </c>
      <c r="H157" s="49" t="e">
        <f>D157/C157*100</f>
        <v>#DIV/0!</v>
      </c>
      <c r="I157" s="14"/>
    </row>
    <row r="158" spans="2:9" ht="12.75">
      <c r="B158" s="2"/>
      <c r="C158" s="2"/>
      <c r="D158" s="116"/>
      <c r="E158" s="2"/>
      <c r="F158" s="2"/>
      <c r="G158" s="2" t="e">
        <f>D158/B158*100</f>
        <v>#DIV/0!</v>
      </c>
      <c r="H158" s="2"/>
      <c r="I158" s="2"/>
    </row>
    <row r="159" s="44" customFormat="1" ht="14.25">
      <c r="A159" s="43"/>
    </row>
    <row r="160" s="44" customFormat="1" ht="14.25">
      <c r="A160" s="43" t="s">
        <v>340</v>
      </c>
    </row>
    <row r="161" ht="12.75">
      <c r="A161" s="2" t="s">
        <v>59</v>
      </c>
    </row>
    <row r="162" s="46" customFormat="1" ht="12">
      <c r="A162" s="45" t="s">
        <v>131</v>
      </c>
    </row>
    <row r="163" ht="12.75">
      <c r="A163" s="2"/>
    </row>
    <row r="164" ht="12.75">
      <c r="A164" s="12"/>
    </row>
    <row r="167" spans="1:4" ht="12.75">
      <c r="A167" s="110" t="s">
        <v>88</v>
      </c>
      <c r="B167" s="76">
        <f>B116+B118+B120+B121+B122+B123+B124+B125+B126+B127+B128+B129+B130+B131+B133+B134+B135+B136+B137+B138+B139+B140+B142+B143</f>
        <v>121359.595</v>
      </c>
      <c r="D167" s="76">
        <f>D115+D116+D118+D120+D121+D122+D123+D124+D125+D126+D127+D128+D129+D130+D131+D133+D134+D135+D136+D138+D139+D140+D142</f>
        <v>121302.929</v>
      </c>
    </row>
    <row r="168" ht="12.75">
      <c r="A168"/>
    </row>
  </sheetData>
  <sheetProtection/>
  <mergeCells count="12">
    <mergeCell ref="A7:A8"/>
    <mergeCell ref="B7:B8"/>
    <mergeCell ref="C7:C8"/>
    <mergeCell ref="D7:D8"/>
    <mergeCell ref="A1:H1"/>
    <mergeCell ref="E7:E8"/>
    <mergeCell ref="F7:F8"/>
    <mergeCell ref="G7:H7"/>
    <mergeCell ref="A3:H3"/>
    <mergeCell ref="A4:H4"/>
    <mergeCell ref="D6:H6"/>
    <mergeCell ref="A5:H5"/>
  </mergeCells>
  <printOptions horizontalCentered="1"/>
  <pageMargins left="0.1968503937007874" right="0" top="0.3937007874015748" bottom="0.3937007874015748" header="0.5118110236220472" footer="0.5118110236220472"/>
  <pageSetup fitToHeight="10" horizontalDpi="600" verticalDpi="600" orientation="portrait" paperSize="9" scale="64" r:id="rId1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203"/>
  <sheetViews>
    <sheetView showGridLines="0" zoomScale="75" zoomScaleNormal="75" zoomScalePageLayoutView="0" workbookViewId="0" topLeftCell="A3">
      <selection activeCell="D102" sqref="D102:D105"/>
    </sheetView>
  </sheetViews>
  <sheetFormatPr defaultColWidth="9.00390625" defaultRowHeight="12.75"/>
  <cols>
    <col min="1" max="1" width="62.25390625" style="10" customWidth="1"/>
    <col min="2" max="2" width="14.875" style="0" customWidth="1"/>
    <col min="3" max="3" width="15.00390625" style="0" customWidth="1"/>
    <col min="4" max="6" width="13.375" style="0" customWidth="1"/>
    <col min="7" max="7" width="10.75390625" style="0" customWidth="1"/>
    <col min="8" max="8" width="12.375" style="0" customWidth="1"/>
    <col min="9" max="9" width="14.75390625" style="0" customWidth="1"/>
    <col min="10" max="10" width="9.125" style="0" hidden="1" customWidth="1"/>
    <col min="11" max="11" width="17.625" style="0" customWidth="1"/>
    <col min="12" max="12" width="16.875" style="0" customWidth="1"/>
  </cols>
  <sheetData>
    <row r="1" spans="1:10" ht="15" customHeight="1">
      <c r="A1" s="142" t="s">
        <v>321</v>
      </c>
      <c r="B1" s="142"/>
      <c r="C1" s="142"/>
      <c r="D1" s="142"/>
      <c r="E1" s="142"/>
      <c r="F1" s="142"/>
      <c r="G1" s="142"/>
      <c r="H1" s="142"/>
      <c r="I1" s="42"/>
      <c r="J1" s="42"/>
    </row>
    <row r="2" spans="1:9" ht="15">
      <c r="A2" s="1"/>
      <c r="B2" s="1"/>
      <c r="C2" s="1"/>
      <c r="D2" s="1"/>
      <c r="E2" s="1"/>
      <c r="F2" s="1"/>
      <c r="G2" s="2"/>
      <c r="H2" s="2"/>
      <c r="I2" s="2"/>
    </row>
    <row r="3" spans="1:9" ht="18">
      <c r="A3" s="130" t="s">
        <v>320</v>
      </c>
      <c r="B3" s="130"/>
      <c r="C3" s="130"/>
      <c r="D3" s="130"/>
      <c r="E3" s="130"/>
      <c r="F3" s="130"/>
      <c r="G3" s="130"/>
      <c r="H3" s="130"/>
      <c r="I3" s="2"/>
    </row>
    <row r="4" spans="1:9" ht="18">
      <c r="A4" s="130" t="s">
        <v>216</v>
      </c>
      <c r="B4" s="130"/>
      <c r="C4" s="130"/>
      <c r="D4" s="130"/>
      <c r="E4" s="130"/>
      <c r="F4" s="130"/>
      <c r="G4" s="130"/>
      <c r="H4" s="130"/>
      <c r="I4" s="2"/>
    </row>
    <row r="5" spans="1:9" ht="18">
      <c r="A5" s="130" t="s">
        <v>34</v>
      </c>
      <c r="B5" s="130"/>
      <c r="C5" s="130"/>
      <c r="D5" s="130"/>
      <c r="E5" s="130"/>
      <c r="F5" s="130"/>
      <c r="G5" s="130"/>
      <c r="H5" s="130"/>
      <c r="I5" s="2"/>
    </row>
    <row r="6" spans="1:9" ht="18">
      <c r="A6" s="3"/>
      <c r="B6" s="3"/>
      <c r="C6" s="3"/>
      <c r="D6" s="3"/>
      <c r="E6" s="3"/>
      <c r="F6" s="3"/>
      <c r="G6" s="3"/>
      <c r="H6" s="3"/>
      <c r="I6" s="2"/>
    </row>
    <row r="7" spans="1:9" ht="12.75">
      <c r="A7" s="8"/>
      <c r="B7" s="4"/>
      <c r="C7" s="4"/>
      <c r="D7" s="4"/>
      <c r="E7" s="4"/>
      <c r="F7" s="131" t="s">
        <v>322</v>
      </c>
      <c r="G7" s="144"/>
      <c r="H7" s="144"/>
      <c r="I7" s="2"/>
    </row>
    <row r="8" spans="1:11" ht="38.25" customHeight="1">
      <c r="A8" s="120" t="s">
        <v>323</v>
      </c>
      <c r="B8" s="118" t="s">
        <v>324</v>
      </c>
      <c r="C8" s="122" t="s">
        <v>256</v>
      </c>
      <c r="D8" s="118" t="s">
        <v>325</v>
      </c>
      <c r="E8" s="122" t="s">
        <v>35</v>
      </c>
      <c r="F8" s="118" t="s">
        <v>5</v>
      </c>
      <c r="G8" s="145" t="s">
        <v>163</v>
      </c>
      <c r="H8" s="146"/>
      <c r="I8" s="22"/>
      <c r="J8" s="77"/>
      <c r="K8" s="77"/>
    </row>
    <row r="9" spans="1:11" ht="15" customHeight="1">
      <c r="A9" s="121"/>
      <c r="B9" s="143"/>
      <c r="C9" s="127"/>
      <c r="D9" s="143"/>
      <c r="E9" s="123"/>
      <c r="F9" s="119"/>
      <c r="G9" s="26" t="s">
        <v>231</v>
      </c>
      <c r="H9" s="35" t="s">
        <v>236</v>
      </c>
      <c r="I9" s="77"/>
      <c r="J9" s="77"/>
      <c r="K9" s="77"/>
    </row>
    <row r="10" spans="1:11" ht="12.75">
      <c r="A10" s="23">
        <v>1</v>
      </c>
      <c r="B10" s="24" t="s">
        <v>440</v>
      </c>
      <c r="C10" s="25">
        <v>3</v>
      </c>
      <c r="D10" s="24" t="s">
        <v>441</v>
      </c>
      <c r="E10" s="24" t="s">
        <v>442</v>
      </c>
      <c r="F10" s="24" t="s">
        <v>6</v>
      </c>
      <c r="G10" s="26" t="s">
        <v>3</v>
      </c>
      <c r="H10" s="27">
        <v>8</v>
      </c>
      <c r="I10" s="77"/>
      <c r="J10" s="104"/>
      <c r="K10" s="77"/>
    </row>
    <row r="11" spans="1:11" ht="39.75" customHeight="1">
      <c r="A11" s="96" t="s">
        <v>289</v>
      </c>
      <c r="B11" s="99">
        <v>2246.2</v>
      </c>
      <c r="C11" s="107"/>
      <c r="D11" s="99">
        <v>2359.141</v>
      </c>
      <c r="E11" s="100"/>
      <c r="F11" s="65">
        <f>D11-E11</f>
        <v>2359.141</v>
      </c>
      <c r="G11" s="64">
        <f>D11/B11*100</f>
        <v>105.02809188852285</v>
      </c>
      <c r="H11" s="64" t="e">
        <f>D11/C11*100</f>
        <v>#DIV/0!</v>
      </c>
      <c r="I11" s="98"/>
      <c r="J11" s="77"/>
      <c r="K11" s="77"/>
    </row>
    <row r="12" spans="1:11" ht="66" customHeight="1">
      <c r="A12" s="97" t="s">
        <v>313</v>
      </c>
      <c r="B12" s="99">
        <v>49.2</v>
      </c>
      <c r="C12" s="107"/>
      <c r="D12" s="99">
        <v>53.141</v>
      </c>
      <c r="E12" s="100"/>
      <c r="F12" s="65">
        <f>D12-E12</f>
        <v>53.141</v>
      </c>
      <c r="G12" s="64">
        <f>D12/B12*100</f>
        <v>108.010162601626</v>
      </c>
      <c r="H12" s="64" t="e">
        <f>D12/C12*100</f>
        <v>#DIV/0!</v>
      </c>
      <c r="I12" s="98"/>
      <c r="J12" s="77"/>
      <c r="K12" s="77"/>
    </row>
    <row r="13" spans="1:11" ht="53.25" customHeight="1">
      <c r="A13" s="97" t="s">
        <v>314</v>
      </c>
      <c r="B13" s="99">
        <v>3793.1</v>
      </c>
      <c r="C13" s="107"/>
      <c r="D13" s="99">
        <v>4041.518</v>
      </c>
      <c r="E13" s="100"/>
      <c r="F13" s="65">
        <f>D13-E13</f>
        <v>4041.518</v>
      </c>
      <c r="G13" s="64">
        <f>D13/B13*100</f>
        <v>106.54920777200707</v>
      </c>
      <c r="H13" s="64" t="e">
        <f>D13/C13*100</f>
        <v>#DIV/0!</v>
      </c>
      <c r="I13" s="98"/>
      <c r="J13" s="77"/>
      <c r="K13" s="77"/>
    </row>
    <row r="14" spans="1:11" ht="52.5" customHeight="1">
      <c r="A14" s="97" t="s">
        <v>315</v>
      </c>
      <c r="B14" s="99">
        <v>7.3</v>
      </c>
      <c r="C14" s="107"/>
      <c r="D14" s="99">
        <v>-203.012</v>
      </c>
      <c r="E14" s="100"/>
      <c r="F14" s="65">
        <f>D14-E14</f>
        <v>-203.012</v>
      </c>
      <c r="G14" s="64">
        <f>D14/B14*100</f>
        <v>-2780.986301369863</v>
      </c>
      <c r="H14" s="64" t="e">
        <f>D14/C14*100</f>
        <v>#DIV/0!</v>
      </c>
      <c r="I14" s="98"/>
      <c r="J14" s="77"/>
      <c r="K14" s="77"/>
    </row>
    <row r="15" spans="1:12" ht="63.75">
      <c r="A15" s="9" t="s">
        <v>273</v>
      </c>
      <c r="B15" s="64">
        <v>19283.6</v>
      </c>
      <c r="C15" s="66"/>
      <c r="D15" s="65">
        <v>19462.553</v>
      </c>
      <c r="E15" s="65">
        <v>23908.4</v>
      </c>
      <c r="F15" s="65">
        <f>D15-E15</f>
        <v>-4445.847000000002</v>
      </c>
      <c r="G15" s="64">
        <f>D15/B15*100</f>
        <v>100.92800618141841</v>
      </c>
      <c r="H15" s="64" t="e">
        <f>D15/C15*100</f>
        <v>#DIV/0!</v>
      </c>
      <c r="I15" s="77"/>
      <c r="J15" s="105"/>
      <c r="K15" s="77"/>
      <c r="L15" s="92"/>
    </row>
    <row r="16" spans="1:12" ht="102">
      <c r="A16" s="9" t="s">
        <v>274</v>
      </c>
      <c r="B16" s="64">
        <v>139.4</v>
      </c>
      <c r="C16" s="66"/>
      <c r="D16" s="65">
        <v>157.069</v>
      </c>
      <c r="E16" s="65">
        <v>80.1</v>
      </c>
      <c r="F16" s="65">
        <f aca="true" t="shared" si="0" ref="F16:F99">D16-E16</f>
        <v>76.969</v>
      </c>
      <c r="G16" s="64">
        <f aca="true" t="shared" si="1" ref="G16:G80">D16/B16*100</f>
        <v>112.67503586800574</v>
      </c>
      <c r="H16" s="64" t="e">
        <f aca="true" t="shared" si="2" ref="H16:H80">D16/C16*100</f>
        <v>#DIV/0!</v>
      </c>
      <c r="L16" s="76"/>
    </row>
    <row r="17" spans="1:9" ht="56.25" customHeight="1">
      <c r="A17" s="9" t="s">
        <v>347</v>
      </c>
      <c r="B17" s="54">
        <v>80.7</v>
      </c>
      <c r="C17" s="56"/>
      <c r="D17" s="57">
        <v>83.643</v>
      </c>
      <c r="E17" s="57">
        <v>128.2</v>
      </c>
      <c r="F17" s="57"/>
      <c r="G17" s="64">
        <f t="shared" si="1"/>
        <v>103.64684014869887</v>
      </c>
      <c r="H17" s="64" t="e">
        <f t="shared" si="2"/>
        <v>#DIV/0!</v>
      </c>
      <c r="I17" s="5"/>
    </row>
    <row r="18" spans="1:8" ht="76.5">
      <c r="A18" s="9" t="s">
        <v>91</v>
      </c>
      <c r="B18" s="66">
        <v>15.1</v>
      </c>
      <c r="C18" s="66"/>
      <c r="D18" s="67">
        <v>15.904</v>
      </c>
      <c r="E18" s="67">
        <v>37.6</v>
      </c>
      <c r="F18" s="65">
        <f t="shared" si="0"/>
        <v>-21.696</v>
      </c>
      <c r="G18" s="64">
        <f t="shared" si="1"/>
        <v>105.32450331125828</v>
      </c>
      <c r="H18" s="64" t="e">
        <f t="shared" si="2"/>
        <v>#DIV/0!</v>
      </c>
    </row>
    <row r="19" spans="1:8" ht="38.25">
      <c r="A19" s="9" t="s">
        <v>390</v>
      </c>
      <c r="B19" s="47">
        <v>4381.6</v>
      </c>
      <c r="C19" s="56"/>
      <c r="D19" s="57">
        <v>4433.031</v>
      </c>
      <c r="E19" s="57">
        <v>1825.8</v>
      </c>
      <c r="F19" s="65">
        <f t="shared" si="0"/>
        <v>2607.2309999999998</v>
      </c>
      <c r="G19" s="64">
        <f t="shared" si="1"/>
        <v>101.17379496074493</v>
      </c>
      <c r="H19" s="64" t="e">
        <f t="shared" si="2"/>
        <v>#DIV/0!</v>
      </c>
    </row>
    <row r="20" spans="1:8" ht="51">
      <c r="A20" s="9" t="s">
        <v>190</v>
      </c>
      <c r="B20" s="47">
        <v>3.2</v>
      </c>
      <c r="C20" s="56"/>
      <c r="D20" s="57">
        <v>3.204</v>
      </c>
      <c r="E20" s="57">
        <v>1.8</v>
      </c>
      <c r="F20" s="65">
        <f t="shared" si="0"/>
        <v>1.4040000000000001</v>
      </c>
      <c r="G20" s="64">
        <f t="shared" si="1"/>
        <v>100.125</v>
      </c>
      <c r="H20" s="64" t="e">
        <f t="shared" si="2"/>
        <v>#DIV/0!</v>
      </c>
    </row>
    <row r="21" spans="1:8" ht="38.25">
      <c r="A21" s="9" t="s">
        <v>191</v>
      </c>
      <c r="B21" s="47">
        <v>3514</v>
      </c>
      <c r="C21" s="56"/>
      <c r="D21" s="57">
        <v>3537.457</v>
      </c>
      <c r="E21" s="57">
        <v>1544.4</v>
      </c>
      <c r="F21" s="65">
        <f t="shared" si="0"/>
        <v>1993.0569999999998</v>
      </c>
      <c r="G21" s="64">
        <f t="shared" si="1"/>
        <v>100.66752988047809</v>
      </c>
      <c r="H21" s="64" t="e">
        <f t="shared" si="2"/>
        <v>#DIV/0!</v>
      </c>
    </row>
    <row r="22" spans="1:8" ht="51">
      <c r="A22" s="9" t="s">
        <v>192</v>
      </c>
      <c r="B22" s="47">
        <v>72.4</v>
      </c>
      <c r="C22" s="56"/>
      <c r="D22" s="57">
        <v>72.394</v>
      </c>
      <c r="E22" s="57">
        <v>0.8</v>
      </c>
      <c r="F22" s="65">
        <f t="shared" si="0"/>
        <v>71.59400000000001</v>
      </c>
      <c r="G22" s="64">
        <f t="shared" si="1"/>
        <v>99.99171270718233</v>
      </c>
      <c r="H22" s="64" t="e">
        <f t="shared" si="2"/>
        <v>#DIV/0!</v>
      </c>
    </row>
    <row r="23" spans="1:8" ht="38.25">
      <c r="A23" s="9" t="s">
        <v>168</v>
      </c>
      <c r="B23" s="47"/>
      <c r="C23" s="56"/>
      <c r="D23" s="57"/>
      <c r="E23" s="57"/>
      <c r="F23" s="65">
        <f t="shared" si="0"/>
        <v>0</v>
      </c>
      <c r="G23" s="64" t="e">
        <f t="shared" si="1"/>
        <v>#DIV/0!</v>
      </c>
      <c r="H23" s="64" t="e">
        <f t="shared" si="2"/>
        <v>#DIV/0!</v>
      </c>
    </row>
    <row r="24" spans="1:8" ht="51">
      <c r="A24" s="9" t="s">
        <v>169</v>
      </c>
      <c r="B24" s="47"/>
      <c r="C24" s="56"/>
      <c r="D24" s="57"/>
      <c r="E24" s="57"/>
      <c r="F24" s="65">
        <f t="shared" si="0"/>
        <v>0</v>
      </c>
      <c r="G24" s="64" t="e">
        <f t="shared" si="1"/>
        <v>#DIV/0!</v>
      </c>
      <c r="H24" s="64" t="e">
        <f t="shared" si="2"/>
        <v>#DIV/0!</v>
      </c>
    </row>
    <row r="25" spans="1:8" ht="25.5">
      <c r="A25" s="9" t="s">
        <v>403</v>
      </c>
      <c r="B25" s="47">
        <v>3912.1</v>
      </c>
      <c r="C25" s="56"/>
      <c r="D25" s="57">
        <v>4134.398</v>
      </c>
      <c r="E25" s="57">
        <v>3285.4</v>
      </c>
      <c r="F25" s="65">
        <f t="shared" si="0"/>
        <v>848.998</v>
      </c>
      <c r="G25" s="64">
        <f t="shared" si="1"/>
        <v>105.6823189591268</v>
      </c>
      <c r="H25" s="64" t="e">
        <f t="shared" si="2"/>
        <v>#DIV/0!</v>
      </c>
    </row>
    <row r="26" spans="1:8" ht="38.25">
      <c r="A26" s="9" t="s">
        <v>253</v>
      </c>
      <c r="B26" s="47">
        <v>3.1</v>
      </c>
      <c r="C26" s="56"/>
      <c r="D26" s="57">
        <v>3.142</v>
      </c>
      <c r="E26" s="57">
        <v>14.1</v>
      </c>
      <c r="F26" s="65">
        <f t="shared" si="0"/>
        <v>-10.958</v>
      </c>
      <c r="G26" s="64">
        <f t="shared" si="1"/>
        <v>101.35483870967741</v>
      </c>
      <c r="H26" s="64" t="e">
        <f t="shared" si="2"/>
        <v>#DIV/0!</v>
      </c>
    </row>
    <row r="27" spans="1:8" ht="53.25" customHeight="1">
      <c r="A27" s="17" t="s">
        <v>92</v>
      </c>
      <c r="B27" s="64">
        <v>123.8</v>
      </c>
      <c r="C27" s="66"/>
      <c r="D27" s="65">
        <v>127.863</v>
      </c>
      <c r="E27" s="65">
        <v>203.9</v>
      </c>
      <c r="F27" s="65">
        <f t="shared" si="0"/>
        <v>-76.037</v>
      </c>
      <c r="G27" s="64">
        <f t="shared" si="1"/>
        <v>103.28190630048466</v>
      </c>
      <c r="H27" s="64" t="e">
        <f t="shared" si="2"/>
        <v>#DIV/0!</v>
      </c>
    </row>
    <row r="28" spans="1:8" ht="25.5">
      <c r="A28" s="17" t="s">
        <v>405</v>
      </c>
      <c r="B28" s="64">
        <v>1.1</v>
      </c>
      <c r="C28" s="66"/>
      <c r="D28" s="65">
        <v>1.122</v>
      </c>
      <c r="E28" s="65">
        <v>56.5</v>
      </c>
      <c r="F28" s="65">
        <f t="shared" si="0"/>
        <v>-55.378</v>
      </c>
      <c r="G28" s="64">
        <f t="shared" si="1"/>
        <v>102</v>
      </c>
      <c r="H28" s="64" t="e">
        <f t="shared" si="2"/>
        <v>#DIV/0!</v>
      </c>
    </row>
    <row r="29" spans="1:9" s="15" customFormat="1" ht="38.25">
      <c r="A29" s="17" t="s">
        <v>370</v>
      </c>
      <c r="B29" s="74">
        <v>54</v>
      </c>
      <c r="C29" s="56"/>
      <c r="D29" s="58">
        <v>28.478</v>
      </c>
      <c r="E29" s="58">
        <v>50</v>
      </c>
      <c r="F29" s="57"/>
      <c r="G29" s="64">
        <f t="shared" si="1"/>
        <v>52.73703703703704</v>
      </c>
      <c r="H29" s="64" t="e">
        <f t="shared" si="2"/>
        <v>#DIV/0!</v>
      </c>
      <c r="I29" s="16"/>
    </row>
    <row r="30" spans="1:9" s="15" customFormat="1" ht="38.25">
      <c r="A30" s="17" t="s">
        <v>171</v>
      </c>
      <c r="B30" s="56">
        <v>993.25</v>
      </c>
      <c r="C30" s="56"/>
      <c r="D30" s="47">
        <v>1036.709</v>
      </c>
      <c r="E30" s="56">
        <v>1056.1</v>
      </c>
      <c r="F30" s="65">
        <f t="shared" si="0"/>
        <v>-19.39099999999985</v>
      </c>
      <c r="G30" s="64">
        <f t="shared" si="1"/>
        <v>104.37543418071986</v>
      </c>
      <c r="H30" s="64" t="e">
        <f t="shared" si="2"/>
        <v>#DIV/0!</v>
      </c>
      <c r="I30"/>
    </row>
    <row r="31" spans="1:9" s="15" customFormat="1" ht="25.5">
      <c r="A31" s="17" t="s">
        <v>384</v>
      </c>
      <c r="B31" s="56">
        <v>870</v>
      </c>
      <c r="C31" s="56"/>
      <c r="D31" s="58">
        <v>871.283</v>
      </c>
      <c r="E31" s="58">
        <v>1087.2</v>
      </c>
      <c r="F31" s="65">
        <f t="shared" si="0"/>
        <v>-215.91700000000003</v>
      </c>
      <c r="G31" s="64">
        <f t="shared" si="1"/>
        <v>100.14747126436782</v>
      </c>
      <c r="H31" s="64" t="e">
        <f t="shared" si="2"/>
        <v>#DIV/0!</v>
      </c>
      <c r="I31"/>
    </row>
    <row r="32" spans="1:9" s="15" customFormat="1" ht="63.75">
      <c r="A32" s="9" t="s">
        <v>175</v>
      </c>
      <c r="B32" s="56">
        <v>714.5</v>
      </c>
      <c r="C32" s="56"/>
      <c r="D32" s="47">
        <v>780.064</v>
      </c>
      <c r="E32" s="56">
        <v>674.9</v>
      </c>
      <c r="F32" s="65">
        <f t="shared" si="0"/>
        <v>105.16399999999999</v>
      </c>
      <c r="G32" s="64">
        <f t="shared" si="1"/>
        <v>109.17620713785863</v>
      </c>
      <c r="H32" s="64" t="e">
        <f t="shared" si="2"/>
        <v>#DIV/0!</v>
      </c>
      <c r="I32"/>
    </row>
    <row r="33" spans="1:9" s="15" customFormat="1" ht="63.75">
      <c r="A33" s="9" t="s">
        <v>414</v>
      </c>
      <c r="B33" s="47">
        <v>878.8</v>
      </c>
      <c r="C33" s="56"/>
      <c r="D33" s="47">
        <v>1068.299</v>
      </c>
      <c r="E33" s="47">
        <v>609.8</v>
      </c>
      <c r="F33" s="65">
        <f t="shared" si="0"/>
        <v>458.499</v>
      </c>
      <c r="G33" s="64">
        <f t="shared" si="1"/>
        <v>121.5633818843878</v>
      </c>
      <c r="H33" s="64" t="e">
        <f t="shared" si="2"/>
        <v>#DIV/0!</v>
      </c>
      <c r="I33"/>
    </row>
    <row r="34" spans="1:9" s="15" customFormat="1" ht="38.25">
      <c r="A34" s="9" t="s">
        <v>385</v>
      </c>
      <c r="B34" s="47">
        <v>520</v>
      </c>
      <c r="C34" s="56"/>
      <c r="D34" s="57">
        <v>545.283</v>
      </c>
      <c r="E34" s="57">
        <v>556.5</v>
      </c>
      <c r="F34" s="65">
        <f t="shared" si="0"/>
        <v>-11.216999999999985</v>
      </c>
      <c r="G34" s="64">
        <f t="shared" si="1"/>
        <v>104.86211538461538</v>
      </c>
      <c r="H34" s="64" t="e">
        <f t="shared" si="2"/>
        <v>#DIV/0!</v>
      </c>
      <c r="I34"/>
    </row>
    <row r="35" spans="1:9" s="15" customFormat="1" ht="63.75">
      <c r="A35" s="19" t="s">
        <v>271</v>
      </c>
      <c r="B35" s="47">
        <v>38.05</v>
      </c>
      <c r="C35" s="56"/>
      <c r="D35" s="54">
        <v>42.685</v>
      </c>
      <c r="E35" s="47">
        <v>36.4</v>
      </c>
      <c r="F35" s="65">
        <f t="shared" si="0"/>
        <v>6.285000000000004</v>
      </c>
      <c r="G35" s="64">
        <f t="shared" si="1"/>
        <v>112.18134034165573</v>
      </c>
      <c r="H35" s="64" t="e">
        <f t="shared" si="2"/>
        <v>#DIV/0!</v>
      </c>
      <c r="I35"/>
    </row>
    <row r="36" spans="1:8" ht="25.5">
      <c r="A36" s="9" t="s">
        <v>209</v>
      </c>
      <c r="B36" s="47">
        <v>12</v>
      </c>
      <c r="C36" s="56"/>
      <c r="D36" s="57">
        <v>12</v>
      </c>
      <c r="E36" s="57"/>
      <c r="F36" s="65">
        <f t="shared" si="0"/>
        <v>12</v>
      </c>
      <c r="G36" s="64">
        <f t="shared" si="1"/>
        <v>100</v>
      </c>
      <c r="H36" s="64" t="e">
        <f t="shared" si="2"/>
        <v>#DIV/0!</v>
      </c>
    </row>
    <row r="37" spans="1:8" ht="38.25" hidden="1">
      <c r="A37" s="17" t="s">
        <v>386</v>
      </c>
      <c r="B37" s="66"/>
      <c r="C37" s="66"/>
      <c r="D37" s="67"/>
      <c r="E37" s="67"/>
      <c r="F37" s="65">
        <v>0</v>
      </c>
      <c r="G37" s="64" t="e">
        <f t="shared" si="1"/>
        <v>#DIV/0!</v>
      </c>
      <c r="H37" s="64" t="e">
        <f t="shared" si="2"/>
        <v>#DIV/0!</v>
      </c>
    </row>
    <row r="38" spans="1:8" ht="26.25" customHeight="1" hidden="1">
      <c r="A38" s="17" t="s">
        <v>387</v>
      </c>
      <c r="B38" s="66"/>
      <c r="C38" s="66"/>
      <c r="D38" s="67"/>
      <c r="E38" s="67"/>
      <c r="F38" s="65">
        <f t="shared" si="0"/>
        <v>0</v>
      </c>
      <c r="G38" s="64" t="e">
        <f t="shared" si="1"/>
        <v>#DIV/0!</v>
      </c>
      <c r="H38" s="64" t="e">
        <f t="shared" si="2"/>
        <v>#DIV/0!</v>
      </c>
    </row>
    <row r="39" spans="1:8" ht="15" hidden="1">
      <c r="A39" s="9" t="s">
        <v>439</v>
      </c>
      <c r="B39" s="64"/>
      <c r="C39" s="66"/>
      <c r="D39" s="65"/>
      <c r="E39" s="65"/>
      <c r="F39" s="65">
        <f t="shared" si="0"/>
        <v>0</v>
      </c>
      <c r="G39" s="64" t="e">
        <f t="shared" si="1"/>
        <v>#DIV/0!</v>
      </c>
      <c r="H39" s="64" t="e">
        <f t="shared" si="2"/>
        <v>#DIV/0!</v>
      </c>
    </row>
    <row r="40" spans="1:8" ht="25.5" hidden="1">
      <c r="A40" s="9" t="s">
        <v>438</v>
      </c>
      <c r="B40" s="64"/>
      <c r="C40" s="66"/>
      <c r="D40" s="65"/>
      <c r="E40" s="65"/>
      <c r="F40" s="65">
        <f t="shared" si="0"/>
        <v>0</v>
      </c>
      <c r="G40" s="64" t="e">
        <f t="shared" si="1"/>
        <v>#DIV/0!</v>
      </c>
      <c r="H40" s="64" t="e">
        <f t="shared" si="2"/>
        <v>#DIV/0!</v>
      </c>
    </row>
    <row r="41" spans="1:8" ht="51" hidden="1">
      <c r="A41" s="9" t="s">
        <v>437</v>
      </c>
      <c r="B41" s="64"/>
      <c r="C41" s="66"/>
      <c r="D41" s="65"/>
      <c r="E41" s="65"/>
      <c r="F41" s="65">
        <f t="shared" si="0"/>
        <v>0</v>
      </c>
      <c r="G41" s="64" t="e">
        <f t="shared" si="1"/>
        <v>#DIV/0!</v>
      </c>
      <c r="H41" s="64" t="e">
        <f t="shared" si="2"/>
        <v>#DIV/0!</v>
      </c>
    </row>
    <row r="42" spans="1:9" s="15" customFormat="1" ht="15">
      <c r="A42" s="9" t="s">
        <v>436</v>
      </c>
      <c r="B42" s="47"/>
      <c r="C42" s="56"/>
      <c r="D42" s="57"/>
      <c r="E42" s="57"/>
      <c r="F42" s="65">
        <f t="shared" si="0"/>
        <v>0</v>
      </c>
      <c r="G42" s="64" t="e">
        <f t="shared" si="1"/>
        <v>#DIV/0!</v>
      </c>
      <c r="H42" s="64" t="e">
        <f t="shared" si="2"/>
        <v>#DIV/0!</v>
      </c>
      <c r="I42"/>
    </row>
    <row r="43" spans="1:12" s="34" customFormat="1" ht="63.75">
      <c r="A43" s="85" t="s">
        <v>125</v>
      </c>
      <c r="B43" s="75">
        <v>2918.3</v>
      </c>
      <c r="C43" s="109"/>
      <c r="D43" s="86">
        <v>3119.852</v>
      </c>
      <c r="E43" s="86">
        <v>3747.8</v>
      </c>
      <c r="F43" s="86">
        <f t="shared" si="0"/>
        <v>-627.9480000000003</v>
      </c>
      <c r="G43" s="64">
        <f t="shared" si="1"/>
        <v>106.9064866531885</v>
      </c>
      <c r="H43" s="64" t="e">
        <f t="shared" si="2"/>
        <v>#DIV/0!</v>
      </c>
      <c r="I43" s="94">
        <f>D43+D44+D45+D46+D47</f>
        <v>5297.449</v>
      </c>
      <c r="K43" s="91">
        <f>I43*1000</f>
        <v>5297449</v>
      </c>
      <c r="L43" s="90"/>
    </row>
    <row r="44" spans="1:9" ht="51">
      <c r="A44" s="9" t="s">
        <v>197</v>
      </c>
      <c r="B44" s="54"/>
      <c r="C44" s="56"/>
      <c r="D44" s="57"/>
      <c r="E44" s="57">
        <v>300</v>
      </c>
      <c r="F44" s="57"/>
      <c r="G44" s="64" t="e">
        <f t="shared" si="1"/>
        <v>#DIV/0!</v>
      </c>
      <c r="H44" s="64" t="e">
        <f t="shared" si="2"/>
        <v>#DIV/0!</v>
      </c>
      <c r="I44" s="5"/>
    </row>
    <row r="45" spans="1:8" ht="63.75">
      <c r="A45" s="9" t="s">
        <v>445</v>
      </c>
      <c r="B45" s="47">
        <v>1742.9</v>
      </c>
      <c r="C45" s="56"/>
      <c r="D45" s="57">
        <v>1808.218</v>
      </c>
      <c r="E45" s="57">
        <v>1827.3</v>
      </c>
      <c r="F45" s="65">
        <f t="shared" si="0"/>
        <v>-19.08199999999988</v>
      </c>
      <c r="G45" s="64">
        <f t="shared" si="1"/>
        <v>103.74766194273913</v>
      </c>
      <c r="H45" s="64" t="e">
        <f t="shared" si="2"/>
        <v>#DIV/0!</v>
      </c>
    </row>
    <row r="46" spans="1:8" ht="63.75">
      <c r="A46" s="9" t="s">
        <v>173</v>
      </c>
      <c r="B46" s="47">
        <v>204.2</v>
      </c>
      <c r="C46" s="56"/>
      <c r="D46" s="54">
        <v>212.17</v>
      </c>
      <c r="E46" s="47">
        <v>201.3</v>
      </c>
      <c r="F46" s="65">
        <f t="shared" si="0"/>
        <v>10.869999999999976</v>
      </c>
      <c r="G46" s="64">
        <f t="shared" si="1"/>
        <v>103.90303623898139</v>
      </c>
      <c r="H46" s="64" t="e">
        <f t="shared" si="2"/>
        <v>#DIV/0!</v>
      </c>
    </row>
    <row r="47" spans="1:9" ht="63.75">
      <c r="A47" s="9" t="s">
        <v>172</v>
      </c>
      <c r="B47" s="54">
        <v>158.4</v>
      </c>
      <c r="C47" s="56"/>
      <c r="D47" s="54">
        <v>157.209</v>
      </c>
      <c r="E47" s="47">
        <v>178.6</v>
      </c>
      <c r="F47" s="65">
        <f t="shared" si="0"/>
        <v>-21.39099999999999</v>
      </c>
      <c r="G47" s="64">
        <f t="shared" si="1"/>
        <v>99.24810606060606</v>
      </c>
      <c r="H47" s="64" t="e">
        <f t="shared" si="2"/>
        <v>#DIV/0!</v>
      </c>
      <c r="I47">
        <f>D47*1000</f>
        <v>157209</v>
      </c>
    </row>
    <row r="48" spans="1:8" ht="25.5">
      <c r="A48" s="9" t="s">
        <v>67</v>
      </c>
      <c r="B48" s="64">
        <v>35</v>
      </c>
      <c r="C48" s="56"/>
      <c r="D48" s="54">
        <v>34.342</v>
      </c>
      <c r="E48" s="47">
        <v>72</v>
      </c>
      <c r="F48" s="65">
        <f>D48-E48</f>
        <v>-37.658</v>
      </c>
      <c r="G48" s="64">
        <f t="shared" si="1"/>
        <v>98.11999999999999</v>
      </c>
      <c r="H48" s="64" t="e">
        <f t="shared" si="2"/>
        <v>#DIV/0!</v>
      </c>
    </row>
    <row r="49" spans="1:8" ht="25.5">
      <c r="A49" s="9" t="s">
        <v>68</v>
      </c>
      <c r="B49" s="64">
        <v>4.2</v>
      </c>
      <c r="C49" s="56"/>
      <c r="D49" s="54">
        <v>4.273</v>
      </c>
      <c r="E49" s="47">
        <v>5.8</v>
      </c>
      <c r="F49" s="65">
        <f>D49-E49</f>
        <v>-1.5270000000000001</v>
      </c>
      <c r="G49" s="64">
        <f t="shared" si="1"/>
        <v>101.73809523809523</v>
      </c>
      <c r="H49" s="64" t="e">
        <f t="shared" si="2"/>
        <v>#DIV/0!</v>
      </c>
    </row>
    <row r="50" spans="1:8" ht="25.5">
      <c r="A50" s="9" t="s">
        <v>69</v>
      </c>
      <c r="B50" s="64">
        <v>120</v>
      </c>
      <c r="C50" s="56"/>
      <c r="D50" s="54">
        <v>125.982</v>
      </c>
      <c r="E50" s="47">
        <v>121.8</v>
      </c>
      <c r="F50" s="65">
        <f>D50-E50</f>
        <v>4.182000000000002</v>
      </c>
      <c r="G50" s="64">
        <f t="shared" si="1"/>
        <v>104.985</v>
      </c>
      <c r="H50" s="64" t="e">
        <f t="shared" si="2"/>
        <v>#DIV/0!</v>
      </c>
    </row>
    <row r="51" spans="1:8" ht="25.5">
      <c r="A51" s="9" t="s">
        <v>70</v>
      </c>
      <c r="B51" s="64">
        <v>132</v>
      </c>
      <c r="C51" s="56"/>
      <c r="D51" s="54">
        <v>138.787</v>
      </c>
      <c r="E51" s="47">
        <v>133.8</v>
      </c>
      <c r="F51" s="65">
        <f>D51-E51</f>
        <v>4.986999999999995</v>
      </c>
      <c r="G51" s="64">
        <f t="shared" si="1"/>
        <v>105.14166666666667</v>
      </c>
      <c r="H51" s="64" t="e">
        <f t="shared" si="2"/>
        <v>#DIV/0!</v>
      </c>
    </row>
    <row r="52" spans="1:8" ht="38.25">
      <c r="A52" s="9" t="s">
        <v>246</v>
      </c>
      <c r="B52" s="64"/>
      <c r="C52" s="56"/>
      <c r="D52" s="54"/>
      <c r="E52" s="47"/>
      <c r="F52" s="65"/>
      <c r="G52" s="64" t="e">
        <f t="shared" si="1"/>
        <v>#DIV/0!</v>
      </c>
      <c r="H52" s="64" t="e">
        <f t="shared" si="2"/>
        <v>#DIV/0!</v>
      </c>
    </row>
    <row r="53" spans="1:8" ht="76.5">
      <c r="A53" s="9" t="s">
        <v>63</v>
      </c>
      <c r="B53" s="64">
        <v>7.6</v>
      </c>
      <c r="C53" s="56"/>
      <c r="D53" s="54">
        <v>7.6</v>
      </c>
      <c r="E53" s="47"/>
      <c r="F53" s="65">
        <f>D53-E53</f>
        <v>7.6</v>
      </c>
      <c r="G53" s="64">
        <f t="shared" si="1"/>
        <v>100</v>
      </c>
      <c r="H53" s="64" t="e">
        <f t="shared" si="2"/>
        <v>#DIV/0!</v>
      </c>
    </row>
    <row r="54" spans="1:11" ht="76.5">
      <c r="A54" s="9" t="s">
        <v>64</v>
      </c>
      <c r="B54" s="47">
        <v>975.8</v>
      </c>
      <c r="C54" s="56"/>
      <c r="D54" s="57">
        <v>975.777</v>
      </c>
      <c r="E54" s="57">
        <v>672.7</v>
      </c>
      <c r="F54" s="65">
        <f t="shared" si="0"/>
        <v>303.077</v>
      </c>
      <c r="G54" s="64">
        <f t="shared" si="1"/>
        <v>99.99764295962288</v>
      </c>
      <c r="H54" s="64" t="e">
        <f t="shared" si="2"/>
        <v>#DIV/0!</v>
      </c>
      <c r="I54" s="95">
        <f>D54+D56</f>
        <v>975.777</v>
      </c>
      <c r="K54">
        <f>I54*1000</f>
        <v>975777</v>
      </c>
    </row>
    <row r="55" spans="1:9" ht="76.5">
      <c r="A55" s="9" t="s">
        <v>258</v>
      </c>
      <c r="B55" s="47">
        <v>12.8</v>
      </c>
      <c r="C55" s="56"/>
      <c r="D55" s="57">
        <v>12.825</v>
      </c>
      <c r="E55" s="57"/>
      <c r="F55" s="65"/>
      <c r="G55" s="64">
        <f t="shared" si="1"/>
        <v>100.19531249999997</v>
      </c>
      <c r="H55" s="64" t="e">
        <f t="shared" si="2"/>
        <v>#DIV/0!</v>
      </c>
      <c r="I55" s="95"/>
    </row>
    <row r="56" spans="1:8" ht="25.5">
      <c r="A56" s="9" t="s">
        <v>430</v>
      </c>
      <c r="B56" s="47"/>
      <c r="C56" s="56"/>
      <c r="D56" s="57"/>
      <c r="E56" s="57">
        <v>362.4</v>
      </c>
      <c r="F56" s="65">
        <f t="shared" si="0"/>
        <v>-362.4</v>
      </c>
      <c r="G56" s="64" t="e">
        <f t="shared" si="1"/>
        <v>#DIV/0!</v>
      </c>
      <c r="H56" s="64" t="e">
        <f t="shared" si="2"/>
        <v>#DIV/0!</v>
      </c>
    </row>
    <row r="57" spans="1:8" ht="76.5">
      <c r="A57" s="9" t="s">
        <v>293</v>
      </c>
      <c r="B57" s="47"/>
      <c r="C57" s="56"/>
      <c r="D57" s="57"/>
      <c r="E57" s="57"/>
      <c r="F57" s="65"/>
      <c r="G57" s="64" t="e">
        <f t="shared" si="1"/>
        <v>#DIV/0!</v>
      </c>
      <c r="H57" s="64" t="e">
        <f t="shared" si="2"/>
        <v>#DIV/0!</v>
      </c>
    </row>
    <row r="58" spans="1:8" s="34" customFormat="1" ht="38.25">
      <c r="A58" s="85" t="s">
        <v>327</v>
      </c>
      <c r="B58" s="75">
        <v>2166.5</v>
      </c>
      <c r="C58" s="109"/>
      <c r="D58" s="86">
        <v>2823.302</v>
      </c>
      <c r="E58" s="86">
        <v>1422.7</v>
      </c>
      <c r="F58" s="86">
        <f t="shared" si="0"/>
        <v>1400.602</v>
      </c>
      <c r="G58" s="64">
        <f t="shared" si="1"/>
        <v>130.3162704823448</v>
      </c>
      <c r="H58" s="64" t="e">
        <f t="shared" si="2"/>
        <v>#DIV/0!</v>
      </c>
    </row>
    <row r="59" spans="1:8" s="34" customFormat="1" ht="51">
      <c r="A59" s="9" t="s">
        <v>71</v>
      </c>
      <c r="B59" s="75">
        <v>477</v>
      </c>
      <c r="C59" s="109"/>
      <c r="D59" s="86">
        <v>477</v>
      </c>
      <c r="E59" s="86"/>
      <c r="F59" s="86"/>
      <c r="G59" s="64">
        <f>D59/B59*100</f>
        <v>100</v>
      </c>
      <c r="H59" s="64" t="e">
        <f>D59/C59*100</f>
        <v>#DIV/0!</v>
      </c>
    </row>
    <row r="60" spans="1:8" ht="63.75">
      <c r="A60" s="17" t="s">
        <v>7</v>
      </c>
      <c r="B60" s="56">
        <v>16</v>
      </c>
      <c r="C60" s="56"/>
      <c r="D60" s="57">
        <v>16.38</v>
      </c>
      <c r="E60" s="58">
        <v>9.1</v>
      </c>
      <c r="F60" s="65">
        <f t="shared" si="0"/>
        <v>7.279999999999999</v>
      </c>
      <c r="G60" s="64">
        <f t="shared" si="1"/>
        <v>102.375</v>
      </c>
      <c r="H60" s="64" t="e">
        <f t="shared" si="2"/>
        <v>#DIV/0!</v>
      </c>
    </row>
    <row r="61" spans="1:8" ht="51">
      <c r="A61" s="9" t="s">
        <v>2</v>
      </c>
      <c r="B61" s="64">
        <v>2.5</v>
      </c>
      <c r="C61" s="56"/>
      <c r="D61" s="65">
        <v>2.75</v>
      </c>
      <c r="E61" s="65">
        <v>3.3</v>
      </c>
      <c r="F61" s="65">
        <f t="shared" si="0"/>
        <v>-0.5499999999999998</v>
      </c>
      <c r="G61" s="64">
        <f t="shared" si="1"/>
        <v>110.00000000000001</v>
      </c>
      <c r="H61" s="64" t="e">
        <f t="shared" si="2"/>
        <v>#DIV/0!</v>
      </c>
    </row>
    <row r="62" spans="1:8" ht="51">
      <c r="A62" s="9" t="s">
        <v>0</v>
      </c>
      <c r="B62" s="47">
        <v>9</v>
      </c>
      <c r="C62" s="56"/>
      <c r="D62" s="57">
        <v>9</v>
      </c>
      <c r="E62" s="57">
        <v>36.2</v>
      </c>
      <c r="F62" s="65">
        <f t="shared" si="0"/>
        <v>-27.200000000000003</v>
      </c>
      <c r="G62" s="64">
        <f t="shared" si="1"/>
        <v>100</v>
      </c>
      <c r="H62" s="64" t="e">
        <f t="shared" si="2"/>
        <v>#DIV/0!</v>
      </c>
    </row>
    <row r="63" spans="1:8" ht="63.75" hidden="1">
      <c r="A63" s="9" t="s">
        <v>238</v>
      </c>
      <c r="B63" s="64"/>
      <c r="C63" s="56"/>
      <c r="D63" s="57"/>
      <c r="E63" s="65"/>
      <c r="F63" s="65">
        <f t="shared" si="0"/>
        <v>0</v>
      </c>
      <c r="G63" s="64" t="e">
        <f t="shared" si="1"/>
        <v>#DIV/0!</v>
      </c>
      <c r="H63" s="64" t="e">
        <f t="shared" si="2"/>
        <v>#DIV/0!</v>
      </c>
    </row>
    <row r="64" spans="1:8" ht="51" hidden="1">
      <c r="A64" s="9" t="s">
        <v>299</v>
      </c>
      <c r="B64" s="64"/>
      <c r="C64" s="56"/>
      <c r="D64" s="57"/>
      <c r="E64" s="65"/>
      <c r="F64" s="65">
        <f>D64-E64</f>
        <v>0</v>
      </c>
      <c r="G64" s="64" t="e">
        <f t="shared" si="1"/>
        <v>#DIV/0!</v>
      </c>
      <c r="H64" s="64" t="e">
        <f t="shared" si="2"/>
        <v>#DIV/0!</v>
      </c>
    </row>
    <row r="65" spans="1:8" ht="25.5" hidden="1">
      <c r="A65" s="9" t="s">
        <v>41</v>
      </c>
      <c r="B65" s="64"/>
      <c r="C65" s="56"/>
      <c r="D65" s="57"/>
      <c r="E65" s="65"/>
      <c r="F65" s="65">
        <f t="shared" si="0"/>
        <v>0</v>
      </c>
      <c r="G65" s="64" t="e">
        <f t="shared" si="1"/>
        <v>#DIV/0!</v>
      </c>
      <c r="H65" s="64" t="e">
        <f t="shared" si="2"/>
        <v>#DIV/0!</v>
      </c>
    </row>
    <row r="66" spans="1:16" ht="38.25">
      <c r="A66" s="9" t="s">
        <v>431</v>
      </c>
      <c r="B66" s="47">
        <v>3.7</v>
      </c>
      <c r="C66" s="56"/>
      <c r="D66" s="47">
        <v>3.701</v>
      </c>
      <c r="E66" s="47">
        <v>12.9</v>
      </c>
      <c r="F66" s="47"/>
      <c r="G66" s="64">
        <f t="shared" si="1"/>
        <v>100.02702702702702</v>
      </c>
      <c r="H66" s="64" t="e">
        <f t="shared" si="2"/>
        <v>#DIV/0!</v>
      </c>
      <c r="M66" s="77"/>
      <c r="N66" s="77"/>
      <c r="O66" s="77"/>
      <c r="P66" s="77"/>
    </row>
    <row r="67" spans="1:16" ht="38.25">
      <c r="A67" s="9" t="s">
        <v>42</v>
      </c>
      <c r="B67" s="47">
        <v>52</v>
      </c>
      <c r="C67" s="56"/>
      <c r="D67" s="57">
        <v>52</v>
      </c>
      <c r="E67" s="57">
        <v>45</v>
      </c>
      <c r="F67" s="65">
        <f t="shared" si="0"/>
        <v>7</v>
      </c>
      <c r="G67" s="64">
        <f t="shared" si="1"/>
        <v>100</v>
      </c>
      <c r="H67" s="64" t="e">
        <f t="shared" si="2"/>
        <v>#DIV/0!</v>
      </c>
      <c r="M67" s="77"/>
      <c r="N67" s="78"/>
      <c r="O67" s="77"/>
      <c r="P67" s="77"/>
    </row>
    <row r="68" spans="1:16" ht="25.5">
      <c r="A68" s="9" t="s">
        <v>412</v>
      </c>
      <c r="B68" s="64"/>
      <c r="C68" s="56"/>
      <c r="D68" s="57"/>
      <c r="E68" s="65"/>
      <c r="F68" s="65">
        <f t="shared" si="0"/>
        <v>0</v>
      </c>
      <c r="G68" s="64" t="e">
        <f t="shared" si="1"/>
        <v>#DIV/0!</v>
      </c>
      <c r="H68" s="64" t="e">
        <f t="shared" si="2"/>
        <v>#DIV/0!</v>
      </c>
      <c r="M68" s="77"/>
      <c r="N68" s="77"/>
      <c r="O68" s="77"/>
      <c r="P68" s="77"/>
    </row>
    <row r="69" spans="1:16" ht="25.5">
      <c r="A69" s="9" t="s">
        <v>353</v>
      </c>
      <c r="B69" s="54">
        <v>18.5</v>
      </c>
      <c r="C69" s="56"/>
      <c r="D69" s="57">
        <v>18.5</v>
      </c>
      <c r="E69" s="57">
        <v>14.5</v>
      </c>
      <c r="F69" s="57">
        <f t="shared" si="0"/>
        <v>4</v>
      </c>
      <c r="G69" s="64">
        <f t="shared" si="1"/>
        <v>100</v>
      </c>
      <c r="H69" s="64" t="e">
        <f t="shared" si="2"/>
        <v>#DIV/0!</v>
      </c>
      <c r="I69" s="5"/>
      <c r="M69" s="77"/>
      <c r="N69" s="77"/>
      <c r="O69" s="77"/>
      <c r="P69" s="77"/>
    </row>
    <row r="70" spans="1:9" ht="51">
      <c r="A70" s="9" t="s">
        <v>303</v>
      </c>
      <c r="B70" s="54"/>
      <c r="C70" s="56"/>
      <c r="D70" s="57"/>
      <c r="E70" s="57"/>
      <c r="F70" s="57"/>
      <c r="G70" s="64" t="e">
        <f t="shared" si="1"/>
        <v>#DIV/0!</v>
      </c>
      <c r="H70" s="64" t="e">
        <f t="shared" si="2"/>
        <v>#DIV/0!</v>
      </c>
      <c r="I70" s="5"/>
    </row>
    <row r="71" spans="1:9" ht="51">
      <c r="A71" s="9" t="s">
        <v>295</v>
      </c>
      <c r="B71" s="54"/>
      <c r="C71" s="56"/>
      <c r="D71" s="57"/>
      <c r="E71" s="57"/>
      <c r="F71" s="57"/>
      <c r="G71" s="64" t="e">
        <f t="shared" si="1"/>
        <v>#DIV/0!</v>
      </c>
      <c r="H71" s="64" t="e">
        <f t="shared" si="2"/>
        <v>#DIV/0!</v>
      </c>
      <c r="I71" s="5"/>
    </row>
    <row r="72" spans="1:9" ht="38.25">
      <c r="A72" s="9" t="s">
        <v>1</v>
      </c>
      <c r="B72" s="54">
        <v>10</v>
      </c>
      <c r="C72" s="74"/>
      <c r="D72" s="57">
        <v>10</v>
      </c>
      <c r="E72" s="57">
        <v>8</v>
      </c>
      <c r="F72" s="57"/>
      <c r="G72" s="64">
        <f t="shared" si="1"/>
        <v>100</v>
      </c>
      <c r="H72" s="64" t="e">
        <f t="shared" si="2"/>
        <v>#DIV/0!</v>
      </c>
      <c r="I72" s="5"/>
    </row>
    <row r="73" spans="1:9" ht="25.5">
      <c r="A73" s="9" t="s">
        <v>302</v>
      </c>
      <c r="B73" s="54">
        <v>21.5</v>
      </c>
      <c r="C73" s="74"/>
      <c r="D73" s="57">
        <v>21.5</v>
      </c>
      <c r="E73" s="57">
        <v>4</v>
      </c>
      <c r="F73" s="57"/>
      <c r="G73" s="64">
        <f t="shared" si="1"/>
        <v>100</v>
      </c>
      <c r="H73" s="64" t="e">
        <f t="shared" si="2"/>
        <v>#DIV/0!</v>
      </c>
      <c r="I73" s="22"/>
    </row>
    <row r="74" spans="1:8" ht="38.25">
      <c r="A74" s="9" t="s">
        <v>411</v>
      </c>
      <c r="B74" s="47"/>
      <c r="C74" s="56"/>
      <c r="D74" s="57"/>
      <c r="E74" s="57"/>
      <c r="F74" s="65">
        <f t="shared" si="0"/>
        <v>0</v>
      </c>
      <c r="G74" s="64" t="e">
        <f t="shared" si="1"/>
        <v>#DIV/0!</v>
      </c>
      <c r="H74" s="64" t="e">
        <f t="shared" si="2"/>
        <v>#DIV/0!</v>
      </c>
    </row>
    <row r="75" spans="1:8" ht="51">
      <c r="A75" s="9" t="s">
        <v>198</v>
      </c>
      <c r="B75" s="64"/>
      <c r="C75" s="56"/>
      <c r="D75" s="57"/>
      <c r="E75" s="65"/>
      <c r="F75" s="65">
        <f t="shared" si="0"/>
        <v>0</v>
      </c>
      <c r="G75" s="64" t="e">
        <f t="shared" si="1"/>
        <v>#DIV/0!</v>
      </c>
      <c r="H75" s="64" t="e">
        <f t="shared" si="2"/>
        <v>#DIV/0!</v>
      </c>
    </row>
    <row r="76" spans="1:8" ht="51">
      <c r="A76" s="9" t="s">
        <v>93</v>
      </c>
      <c r="B76" s="47"/>
      <c r="C76" s="56"/>
      <c r="D76" s="47"/>
      <c r="E76" s="47">
        <v>10</v>
      </c>
      <c r="F76" s="47"/>
      <c r="G76" s="64" t="e">
        <f t="shared" si="1"/>
        <v>#DIV/0!</v>
      </c>
      <c r="H76" s="64" t="e">
        <f t="shared" si="2"/>
        <v>#DIV/0!</v>
      </c>
    </row>
    <row r="77" spans="1:8" ht="38.25">
      <c r="A77" s="9" t="s">
        <v>413</v>
      </c>
      <c r="B77" s="64">
        <v>13</v>
      </c>
      <c r="C77" s="56"/>
      <c r="D77" s="57">
        <v>13</v>
      </c>
      <c r="E77" s="65">
        <v>40</v>
      </c>
      <c r="F77" s="65">
        <f t="shared" si="0"/>
        <v>-27</v>
      </c>
      <c r="G77" s="64">
        <f t="shared" si="1"/>
        <v>100</v>
      </c>
      <c r="H77" s="64" t="e">
        <f t="shared" si="2"/>
        <v>#DIV/0!</v>
      </c>
    </row>
    <row r="78" spans="1:9" ht="25.5">
      <c r="A78" s="9" t="s">
        <v>281</v>
      </c>
      <c r="B78" s="54">
        <v>2</v>
      </c>
      <c r="C78" s="74"/>
      <c r="D78" s="57">
        <v>4</v>
      </c>
      <c r="E78" s="57">
        <v>2</v>
      </c>
      <c r="F78" s="57"/>
      <c r="G78" s="64">
        <f t="shared" si="1"/>
        <v>200</v>
      </c>
      <c r="H78" s="64" t="e">
        <f t="shared" si="2"/>
        <v>#DIV/0!</v>
      </c>
      <c r="I78" s="5"/>
    </row>
    <row r="79" spans="1:9" ht="25.5">
      <c r="A79" s="9" t="s">
        <v>352</v>
      </c>
      <c r="B79" s="54">
        <v>170</v>
      </c>
      <c r="C79" s="56"/>
      <c r="D79" s="57">
        <v>183.15</v>
      </c>
      <c r="E79" s="57">
        <v>92.3</v>
      </c>
      <c r="F79" s="57">
        <f t="shared" si="0"/>
        <v>90.85000000000001</v>
      </c>
      <c r="G79" s="64">
        <f t="shared" si="1"/>
        <v>107.73529411764706</v>
      </c>
      <c r="H79" s="64" t="e">
        <f t="shared" si="2"/>
        <v>#DIV/0!</v>
      </c>
      <c r="I79" s="5"/>
    </row>
    <row r="80" spans="1:8" ht="51">
      <c r="A80" s="9" t="s">
        <v>331</v>
      </c>
      <c r="B80" s="47"/>
      <c r="C80" s="56"/>
      <c r="D80" s="47"/>
      <c r="E80" s="47"/>
      <c r="F80" s="47"/>
      <c r="G80" s="64" t="e">
        <f t="shared" si="1"/>
        <v>#DIV/0!</v>
      </c>
      <c r="H80" s="64" t="e">
        <f t="shared" si="2"/>
        <v>#DIV/0!</v>
      </c>
    </row>
    <row r="81" spans="1:8" ht="51">
      <c r="A81" s="9" t="s">
        <v>124</v>
      </c>
      <c r="B81" s="47">
        <v>122.5</v>
      </c>
      <c r="C81" s="56"/>
      <c r="D81" s="47">
        <v>129.695</v>
      </c>
      <c r="E81" s="47">
        <v>15</v>
      </c>
      <c r="F81" s="47"/>
      <c r="G81" s="64">
        <f aca="true" t="shared" si="3" ref="G81:G100">D81/B81*100</f>
        <v>105.87346938775511</v>
      </c>
      <c r="H81" s="64" t="e">
        <f aca="true" t="shared" si="4" ref="H81:H100">D81/C81*100</f>
        <v>#DIV/0!</v>
      </c>
    </row>
    <row r="82" spans="1:9" ht="38.25">
      <c r="A82" s="9" t="s">
        <v>111</v>
      </c>
      <c r="B82" s="54"/>
      <c r="C82" s="74"/>
      <c r="D82" s="57"/>
      <c r="E82" s="57">
        <v>20</v>
      </c>
      <c r="F82" s="57"/>
      <c r="G82" s="64" t="e">
        <f t="shared" si="3"/>
        <v>#DIV/0!</v>
      </c>
      <c r="H82" s="64" t="e">
        <f t="shared" si="4"/>
        <v>#DIV/0!</v>
      </c>
      <c r="I82" s="5"/>
    </row>
    <row r="83" spans="1:9" ht="25.5">
      <c r="A83" s="9" t="s">
        <v>9</v>
      </c>
      <c r="B83" s="54">
        <v>6.9</v>
      </c>
      <c r="C83" s="56"/>
      <c r="D83" s="57">
        <v>6.894</v>
      </c>
      <c r="E83" s="57">
        <v>3</v>
      </c>
      <c r="F83" s="57"/>
      <c r="G83" s="64">
        <f t="shared" si="3"/>
        <v>99.91304347826086</v>
      </c>
      <c r="H83" s="64" t="e">
        <f t="shared" si="4"/>
        <v>#DIV/0!</v>
      </c>
      <c r="I83" s="5"/>
    </row>
    <row r="84" spans="1:8" ht="38.25">
      <c r="A84" s="9" t="s">
        <v>20</v>
      </c>
      <c r="B84" s="64"/>
      <c r="C84" s="56"/>
      <c r="D84" s="57"/>
      <c r="E84" s="65">
        <v>1</v>
      </c>
      <c r="F84" s="65">
        <f t="shared" si="0"/>
        <v>-1</v>
      </c>
      <c r="G84" s="64" t="e">
        <f t="shared" si="3"/>
        <v>#DIV/0!</v>
      </c>
      <c r="H84" s="64" t="e">
        <f t="shared" si="4"/>
        <v>#DIV/0!</v>
      </c>
    </row>
    <row r="85" spans="1:8" ht="38.25">
      <c r="A85" s="9" t="s">
        <v>434</v>
      </c>
      <c r="B85" s="64">
        <v>157.9</v>
      </c>
      <c r="C85" s="56"/>
      <c r="D85" s="57">
        <v>176.587</v>
      </c>
      <c r="E85" s="65">
        <v>57</v>
      </c>
      <c r="F85" s="65">
        <f t="shared" si="0"/>
        <v>119.58699999999999</v>
      </c>
      <c r="G85" s="64">
        <f t="shared" si="3"/>
        <v>111.83470550981633</v>
      </c>
      <c r="H85" s="64" t="e">
        <f t="shared" si="4"/>
        <v>#DIV/0!</v>
      </c>
    </row>
    <row r="86" spans="1:8" ht="38.25">
      <c r="A86" s="9" t="s">
        <v>290</v>
      </c>
      <c r="B86" s="64"/>
      <c r="C86" s="56"/>
      <c r="D86" s="57"/>
      <c r="E86" s="65"/>
      <c r="F86" s="65">
        <f t="shared" si="0"/>
        <v>0</v>
      </c>
      <c r="G86" s="64" t="e">
        <f t="shared" si="3"/>
        <v>#DIV/0!</v>
      </c>
      <c r="H86" s="64" t="e">
        <f t="shared" si="4"/>
        <v>#DIV/0!</v>
      </c>
    </row>
    <row r="87" spans="1:8" ht="38.25">
      <c r="A87" s="9" t="s">
        <v>205</v>
      </c>
      <c r="B87" s="47">
        <v>250</v>
      </c>
      <c r="C87" s="56"/>
      <c r="D87" s="57">
        <v>269.979</v>
      </c>
      <c r="E87" s="57">
        <v>234.2</v>
      </c>
      <c r="F87" s="65">
        <f t="shared" si="0"/>
        <v>35.778999999999996</v>
      </c>
      <c r="G87" s="64">
        <f t="shared" si="3"/>
        <v>107.99159999999999</v>
      </c>
      <c r="H87" s="64" t="e">
        <f t="shared" si="4"/>
        <v>#DIV/0!</v>
      </c>
    </row>
    <row r="88" spans="1:8" ht="38.25">
      <c r="A88" s="9" t="s">
        <v>206</v>
      </c>
      <c r="B88" s="47">
        <v>70</v>
      </c>
      <c r="C88" s="56"/>
      <c r="D88" s="57">
        <v>17.864</v>
      </c>
      <c r="E88" s="57">
        <v>143.8</v>
      </c>
      <c r="F88" s="65">
        <f t="shared" si="0"/>
        <v>-125.936</v>
      </c>
      <c r="G88" s="64">
        <f t="shared" si="3"/>
        <v>25.520000000000003</v>
      </c>
      <c r="H88" s="64" t="e">
        <f t="shared" si="4"/>
        <v>#DIV/0!</v>
      </c>
    </row>
    <row r="89" spans="1:8" ht="38.25">
      <c r="A89" s="9" t="s">
        <v>60</v>
      </c>
      <c r="B89" s="47">
        <v>1</v>
      </c>
      <c r="C89" s="56"/>
      <c r="D89" s="57">
        <v>1</v>
      </c>
      <c r="E89" s="57">
        <v>1</v>
      </c>
      <c r="F89" s="65">
        <f t="shared" si="0"/>
        <v>0</v>
      </c>
      <c r="G89" s="64">
        <f t="shared" si="3"/>
        <v>100</v>
      </c>
      <c r="H89" s="64" t="e">
        <f t="shared" si="4"/>
        <v>#DIV/0!</v>
      </c>
    </row>
    <row r="90" spans="1:8" ht="38.25">
      <c r="A90" s="9" t="s">
        <v>80</v>
      </c>
      <c r="B90" s="64"/>
      <c r="C90" s="56"/>
      <c r="D90" s="57"/>
      <c r="E90" s="65"/>
      <c r="F90" s="65">
        <f t="shared" si="0"/>
        <v>0</v>
      </c>
      <c r="G90" s="64" t="e">
        <f t="shared" si="3"/>
        <v>#DIV/0!</v>
      </c>
      <c r="H90" s="64" t="e">
        <f t="shared" si="4"/>
        <v>#DIV/0!</v>
      </c>
    </row>
    <row r="91" spans="1:8" ht="38.25">
      <c r="A91" s="9" t="s">
        <v>207</v>
      </c>
      <c r="B91" s="47">
        <v>6</v>
      </c>
      <c r="C91" s="56"/>
      <c r="D91" s="57">
        <v>6.3</v>
      </c>
      <c r="E91" s="57">
        <v>3.5</v>
      </c>
      <c r="F91" s="65">
        <f t="shared" si="0"/>
        <v>2.8</v>
      </c>
      <c r="G91" s="64">
        <f t="shared" si="3"/>
        <v>105</v>
      </c>
      <c r="H91" s="64" t="e">
        <f t="shared" si="4"/>
        <v>#DIV/0!</v>
      </c>
    </row>
    <row r="92" spans="1:8" ht="38.25">
      <c r="A92" s="9" t="s">
        <v>81</v>
      </c>
      <c r="B92" s="47"/>
      <c r="C92" s="56"/>
      <c r="D92" s="57"/>
      <c r="E92" s="57"/>
      <c r="F92" s="65">
        <f t="shared" si="0"/>
        <v>0</v>
      </c>
      <c r="G92" s="64" t="e">
        <f t="shared" si="3"/>
        <v>#DIV/0!</v>
      </c>
      <c r="H92" s="64" t="e">
        <f t="shared" si="4"/>
        <v>#DIV/0!</v>
      </c>
    </row>
    <row r="93" spans="1:8" ht="38.25">
      <c r="A93" s="9" t="s">
        <v>208</v>
      </c>
      <c r="B93" s="47">
        <v>45</v>
      </c>
      <c r="C93" s="56"/>
      <c r="D93" s="57">
        <v>47.293</v>
      </c>
      <c r="E93" s="57">
        <v>12.1</v>
      </c>
      <c r="F93" s="65">
        <f t="shared" si="0"/>
        <v>35.193</v>
      </c>
      <c r="G93" s="64">
        <f t="shared" si="3"/>
        <v>105.09555555555556</v>
      </c>
      <c r="H93" s="64" t="e">
        <f t="shared" si="4"/>
        <v>#DIV/0!</v>
      </c>
    </row>
    <row r="94" spans="1:9" ht="38.25">
      <c r="A94" s="9" t="s">
        <v>61</v>
      </c>
      <c r="B94" s="47"/>
      <c r="C94" s="56"/>
      <c r="D94" s="54"/>
      <c r="E94" s="47">
        <v>12.3</v>
      </c>
      <c r="F94" s="65">
        <f t="shared" si="0"/>
        <v>-12.3</v>
      </c>
      <c r="G94" s="64" t="e">
        <f t="shared" si="3"/>
        <v>#DIV/0!</v>
      </c>
      <c r="H94" s="64" t="e">
        <f t="shared" si="4"/>
        <v>#DIV/0!</v>
      </c>
      <c r="I94" s="41"/>
    </row>
    <row r="95" spans="1:8" ht="25.5">
      <c r="A95" s="9" t="s">
        <v>373</v>
      </c>
      <c r="B95" s="47"/>
      <c r="C95" s="56"/>
      <c r="D95" s="57"/>
      <c r="E95" s="57"/>
      <c r="F95" s="65">
        <f t="shared" si="0"/>
        <v>0</v>
      </c>
      <c r="G95" s="64" t="e">
        <f t="shared" si="3"/>
        <v>#DIV/0!</v>
      </c>
      <c r="H95" s="64" t="e">
        <f t="shared" si="4"/>
        <v>#DIV/0!</v>
      </c>
    </row>
    <row r="96" spans="1:8" ht="25.5">
      <c r="A96" s="9" t="s">
        <v>374</v>
      </c>
      <c r="B96" s="47"/>
      <c r="C96" s="56"/>
      <c r="D96" s="47"/>
      <c r="E96" s="47"/>
      <c r="F96" s="65">
        <f t="shared" si="0"/>
        <v>0</v>
      </c>
      <c r="G96" s="64" t="e">
        <f t="shared" si="3"/>
        <v>#DIV/0!</v>
      </c>
      <c r="H96" s="64" t="e">
        <f t="shared" si="4"/>
        <v>#DIV/0!</v>
      </c>
    </row>
    <row r="97" spans="1:8" ht="25.5">
      <c r="A97" s="9" t="s">
        <v>389</v>
      </c>
      <c r="B97" s="47">
        <v>5</v>
      </c>
      <c r="C97" s="56"/>
      <c r="D97" s="58">
        <v>5</v>
      </c>
      <c r="E97" s="57">
        <v>6.7</v>
      </c>
      <c r="F97" s="65">
        <f t="shared" si="0"/>
        <v>-1.7000000000000002</v>
      </c>
      <c r="G97" s="64">
        <f t="shared" si="3"/>
        <v>100</v>
      </c>
      <c r="H97" s="64" t="e">
        <f t="shared" si="4"/>
        <v>#DIV/0!</v>
      </c>
    </row>
    <row r="98" spans="1:8" ht="25.5">
      <c r="A98" s="9" t="s">
        <v>157</v>
      </c>
      <c r="B98" s="47">
        <v>2.2</v>
      </c>
      <c r="C98" s="74"/>
      <c r="D98" s="56">
        <v>3.932</v>
      </c>
      <c r="E98" s="47">
        <v>4.4</v>
      </c>
      <c r="F98" s="65">
        <f t="shared" si="0"/>
        <v>-0.4680000000000004</v>
      </c>
      <c r="G98" s="64">
        <f t="shared" si="3"/>
        <v>178.72727272727272</v>
      </c>
      <c r="H98" s="64" t="e">
        <f t="shared" si="4"/>
        <v>#DIV/0!</v>
      </c>
    </row>
    <row r="99" spans="1:8" ht="25.5" hidden="1">
      <c r="A99" s="9" t="s">
        <v>388</v>
      </c>
      <c r="B99" s="64"/>
      <c r="C99" s="66"/>
      <c r="D99" s="65"/>
      <c r="E99" s="65"/>
      <c r="F99" s="65">
        <f t="shared" si="0"/>
        <v>0</v>
      </c>
      <c r="G99" s="64" t="e">
        <f t="shared" si="3"/>
        <v>#DIV/0!</v>
      </c>
      <c r="H99" s="64" t="e">
        <f t="shared" si="4"/>
        <v>#DIV/0!</v>
      </c>
    </row>
    <row r="100" spans="1:8" ht="25.5">
      <c r="A100" s="9" t="s">
        <v>415</v>
      </c>
      <c r="B100" s="47">
        <v>331.8</v>
      </c>
      <c r="C100" s="56"/>
      <c r="D100" s="47">
        <v>340.16</v>
      </c>
      <c r="E100" s="47">
        <v>340.9</v>
      </c>
      <c r="F100" s="47"/>
      <c r="G100" s="64">
        <f t="shared" si="3"/>
        <v>102.51959011452682</v>
      </c>
      <c r="H100" s="64" t="e">
        <f t="shared" si="4"/>
        <v>#DIV/0!</v>
      </c>
    </row>
    <row r="101" spans="1:9" s="40" customFormat="1" ht="15">
      <c r="A101" s="28" t="s">
        <v>218</v>
      </c>
      <c r="B101" s="49">
        <f>SUM(B11:B100)</f>
        <v>51977.700000000004</v>
      </c>
      <c r="C101" s="49">
        <f>SUM(C11:C100)</f>
        <v>0</v>
      </c>
      <c r="D101" s="49">
        <f>SUM(D11:D100)</f>
        <v>53903.39100000001</v>
      </c>
      <c r="E101" s="49">
        <f>SUM(E11:E100)</f>
        <v>45336.30000000002</v>
      </c>
      <c r="F101" s="59">
        <f>D101-E101</f>
        <v>8567.090999999993</v>
      </c>
      <c r="G101" s="68">
        <f>D101/B101*100</f>
        <v>103.7048407297745</v>
      </c>
      <c r="H101" s="68" t="e">
        <f>D101/C101*100</f>
        <v>#DIV/0!</v>
      </c>
      <c r="I101" s="87"/>
    </row>
    <row r="102" spans="1:11" ht="38.25">
      <c r="A102" s="9" t="s">
        <v>277</v>
      </c>
      <c r="B102" s="47">
        <v>981</v>
      </c>
      <c r="C102" s="56"/>
      <c r="D102" s="47">
        <v>981</v>
      </c>
      <c r="E102" s="47">
        <v>611.3</v>
      </c>
      <c r="F102" s="65">
        <f aca="true" t="shared" si="5" ref="F102:F109">D102-E102</f>
        <v>369.70000000000005</v>
      </c>
      <c r="G102" s="47">
        <f>D102/B102*100</f>
        <v>100</v>
      </c>
      <c r="H102" s="47" t="e">
        <f>D102/C102*100</f>
        <v>#DIV/0!</v>
      </c>
      <c r="I102" s="76">
        <f>D102+D103+D104+D105</f>
        <v>12760.231000000002</v>
      </c>
      <c r="K102" s="89">
        <f>I102*1000</f>
        <v>12760231.000000002</v>
      </c>
    </row>
    <row r="103" spans="1:8" ht="38.25">
      <c r="A103" s="9" t="s">
        <v>72</v>
      </c>
      <c r="B103" s="47">
        <v>11116.9</v>
      </c>
      <c r="C103" s="56"/>
      <c r="D103" s="47">
        <v>11720.629</v>
      </c>
      <c r="E103" s="47">
        <v>9639.2</v>
      </c>
      <c r="F103" s="65">
        <f t="shared" si="5"/>
        <v>2081.429</v>
      </c>
      <c r="G103" s="47">
        <f aca="true" t="shared" si="6" ref="G103:G109">D103/B103*100</f>
        <v>105.43073158884222</v>
      </c>
      <c r="H103" s="47" t="e">
        <f aca="true" t="shared" si="7" ref="H103:H109">D103/C103*100</f>
        <v>#DIV/0!</v>
      </c>
    </row>
    <row r="104" spans="1:8" ht="38.25">
      <c r="A104" s="9" t="s">
        <v>243</v>
      </c>
      <c r="B104" s="47">
        <v>21.7</v>
      </c>
      <c r="C104" s="56"/>
      <c r="D104" s="47">
        <v>26.575</v>
      </c>
      <c r="E104" s="47">
        <v>236.2</v>
      </c>
      <c r="F104" s="65">
        <f>D104-E104</f>
        <v>-209.625</v>
      </c>
      <c r="G104" s="47">
        <f t="shared" si="6"/>
        <v>122.46543778801843</v>
      </c>
      <c r="H104" s="47" t="e">
        <f t="shared" si="7"/>
        <v>#DIV/0!</v>
      </c>
    </row>
    <row r="105" spans="1:9" ht="38.25">
      <c r="A105" s="9" t="s">
        <v>66</v>
      </c>
      <c r="B105" s="54">
        <v>32</v>
      </c>
      <c r="C105" s="56"/>
      <c r="D105" s="47">
        <v>32.027</v>
      </c>
      <c r="E105" s="60">
        <v>72.1</v>
      </c>
      <c r="F105" s="72">
        <f>D105-E105</f>
        <v>-40.07299999999999</v>
      </c>
      <c r="G105" s="47">
        <f t="shared" si="6"/>
        <v>100.08437500000001</v>
      </c>
      <c r="H105" s="47" t="e">
        <f t="shared" si="7"/>
        <v>#DIV/0!</v>
      </c>
      <c r="I105" s="5"/>
    </row>
    <row r="106" spans="1:8" ht="38.25">
      <c r="A106" s="9" t="s">
        <v>244</v>
      </c>
      <c r="B106" s="47">
        <v>936.4</v>
      </c>
      <c r="C106" s="56"/>
      <c r="D106" s="47">
        <v>1027.815</v>
      </c>
      <c r="E106" s="47">
        <v>1072.9</v>
      </c>
      <c r="F106" s="65">
        <f>D106-E106</f>
        <v>-45.085000000000036</v>
      </c>
      <c r="G106" s="47">
        <f t="shared" si="6"/>
        <v>109.76238786843231</v>
      </c>
      <c r="H106" s="47" t="e">
        <f t="shared" si="7"/>
        <v>#DIV/0!</v>
      </c>
    </row>
    <row r="107" spans="1:8" ht="38.25">
      <c r="A107" s="9" t="s">
        <v>128</v>
      </c>
      <c r="B107" s="47">
        <v>222</v>
      </c>
      <c r="C107" s="56"/>
      <c r="D107" s="47">
        <v>241.034</v>
      </c>
      <c r="E107" s="47">
        <v>240.9</v>
      </c>
      <c r="F107" s="65">
        <f t="shared" si="5"/>
        <v>0.13399999999998613</v>
      </c>
      <c r="G107" s="47">
        <f t="shared" si="6"/>
        <v>108.57387387387388</v>
      </c>
      <c r="H107" s="47" t="e">
        <f t="shared" si="7"/>
        <v>#DIV/0!</v>
      </c>
    </row>
    <row r="108" spans="1:9" ht="25.5">
      <c r="A108" s="9" t="s">
        <v>8</v>
      </c>
      <c r="B108" s="54"/>
      <c r="C108" s="56"/>
      <c r="D108" s="47"/>
      <c r="E108" s="60">
        <v>2.1</v>
      </c>
      <c r="F108" s="72"/>
      <c r="G108" s="47" t="e">
        <f t="shared" si="6"/>
        <v>#DIV/0!</v>
      </c>
      <c r="H108" s="47" t="e">
        <f t="shared" si="7"/>
        <v>#DIV/0!</v>
      </c>
      <c r="I108" s="5"/>
    </row>
    <row r="109" spans="1:8" ht="25.5">
      <c r="A109" s="9" t="s">
        <v>235</v>
      </c>
      <c r="B109" s="47">
        <v>57.2</v>
      </c>
      <c r="C109" s="56"/>
      <c r="D109" s="47">
        <v>54.813</v>
      </c>
      <c r="E109" s="60">
        <v>837.5</v>
      </c>
      <c r="F109" s="65">
        <f t="shared" si="5"/>
        <v>-782.687</v>
      </c>
      <c r="G109" s="47">
        <f t="shared" si="6"/>
        <v>95.82692307692308</v>
      </c>
      <c r="H109" s="47" t="e">
        <f t="shared" si="7"/>
        <v>#DIV/0!</v>
      </c>
    </row>
    <row r="110" spans="1:8" ht="15">
      <c r="A110" s="11" t="s">
        <v>219</v>
      </c>
      <c r="B110" s="49">
        <f>SUM(B102:B109)</f>
        <v>13367.2</v>
      </c>
      <c r="C110" s="49">
        <f>SUM(C102:C109)</f>
        <v>0</v>
      </c>
      <c r="D110" s="49">
        <f>SUM(D102:D109)</f>
        <v>14083.893000000002</v>
      </c>
      <c r="E110" s="49">
        <f>SUM(E102:E109)</f>
        <v>12712.2</v>
      </c>
      <c r="F110" s="59">
        <f>D110-E110</f>
        <v>1371.6930000000011</v>
      </c>
      <c r="G110" s="49">
        <f aca="true" t="shared" si="8" ref="G110:G115">D110/B110*100</f>
        <v>105.36157908911366</v>
      </c>
      <c r="H110" s="49" t="e">
        <f aca="true" t="shared" si="9" ref="H110:H115">D110/C110*100</f>
        <v>#DIV/0!</v>
      </c>
    </row>
    <row r="111" spans="1:8" ht="15">
      <c r="A111" s="11" t="s">
        <v>211</v>
      </c>
      <c r="B111" s="49">
        <f>B110+B101</f>
        <v>65344.90000000001</v>
      </c>
      <c r="C111" s="49">
        <f>C110+C101</f>
        <v>0</v>
      </c>
      <c r="D111" s="49">
        <f>D110+D101</f>
        <v>67987.28400000001</v>
      </c>
      <c r="E111" s="49">
        <f>E110+E101</f>
        <v>58048.500000000015</v>
      </c>
      <c r="F111" s="59">
        <f>D111-E111</f>
        <v>9938.784</v>
      </c>
      <c r="G111" s="49">
        <f t="shared" si="8"/>
        <v>104.04374939742812</v>
      </c>
      <c r="H111" s="49" t="e">
        <f t="shared" si="9"/>
        <v>#DIV/0!</v>
      </c>
    </row>
    <row r="112" spans="1:8" ht="25.5">
      <c r="A112" s="9" t="s">
        <v>23</v>
      </c>
      <c r="B112" s="54">
        <v>42555</v>
      </c>
      <c r="C112" s="54"/>
      <c r="D112" s="74">
        <v>42555</v>
      </c>
      <c r="E112" s="47"/>
      <c r="F112" s="47"/>
      <c r="G112" s="47">
        <f t="shared" si="8"/>
        <v>100</v>
      </c>
      <c r="H112" s="47" t="e">
        <f t="shared" si="9"/>
        <v>#DIV/0!</v>
      </c>
    </row>
    <row r="113" spans="1:8" ht="25.5">
      <c r="A113" s="9" t="s">
        <v>155</v>
      </c>
      <c r="B113" s="54">
        <v>1951</v>
      </c>
      <c r="C113" s="54"/>
      <c r="D113" s="47">
        <v>1951</v>
      </c>
      <c r="E113" s="47"/>
      <c r="F113" s="47"/>
      <c r="G113" s="47">
        <f t="shared" si="8"/>
        <v>100</v>
      </c>
      <c r="H113" s="47" t="e">
        <f t="shared" si="9"/>
        <v>#DIV/0!</v>
      </c>
    </row>
    <row r="114" spans="1:8" ht="25.5">
      <c r="A114" s="9" t="s">
        <v>156</v>
      </c>
      <c r="B114" s="54">
        <v>6000</v>
      </c>
      <c r="C114" s="54"/>
      <c r="D114" s="47">
        <v>6000</v>
      </c>
      <c r="E114" s="47"/>
      <c r="F114" s="47"/>
      <c r="G114" s="47">
        <f t="shared" si="8"/>
        <v>100</v>
      </c>
      <c r="H114" s="47" t="e">
        <f t="shared" si="9"/>
        <v>#DIV/0!</v>
      </c>
    </row>
    <row r="115" spans="1:9" ht="38.25">
      <c r="A115" s="9" t="s">
        <v>164</v>
      </c>
      <c r="B115" s="54">
        <v>0.7</v>
      </c>
      <c r="C115" s="47"/>
      <c r="D115" s="47">
        <v>0.7</v>
      </c>
      <c r="E115" s="47"/>
      <c r="F115" s="47"/>
      <c r="G115" s="47">
        <f t="shared" si="8"/>
        <v>100</v>
      </c>
      <c r="H115" s="47" t="e">
        <f t="shared" si="9"/>
        <v>#DIV/0!</v>
      </c>
      <c r="I115" s="5"/>
    </row>
    <row r="116" spans="1:8" ht="25.5">
      <c r="A116" s="9" t="s">
        <v>237</v>
      </c>
      <c r="B116" s="54">
        <v>4235.9</v>
      </c>
      <c r="C116" s="54"/>
      <c r="D116" s="54">
        <v>4235.9</v>
      </c>
      <c r="E116" s="47"/>
      <c r="F116" s="47"/>
      <c r="G116" s="47">
        <f aca="true" t="shared" si="10" ref="G116:G182">D116/B116*100</f>
        <v>100</v>
      </c>
      <c r="H116" s="47" t="e">
        <f aca="true" t="shared" si="11" ref="H116:H182">D116/C116*100</f>
        <v>#DIV/0!</v>
      </c>
    </row>
    <row r="117" spans="1:9" ht="39.75" customHeight="1">
      <c r="A117" s="9" t="s">
        <v>408</v>
      </c>
      <c r="B117" s="54">
        <v>446.88</v>
      </c>
      <c r="C117" s="54"/>
      <c r="D117" s="54">
        <v>341.249</v>
      </c>
      <c r="E117" s="47"/>
      <c r="F117" s="47"/>
      <c r="G117" s="47">
        <f t="shared" si="10"/>
        <v>76.3625581811672</v>
      </c>
      <c r="H117" s="47" t="e">
        <f t="shared" si="11"/>
        <v>#DIV/0!</v>
      </c>
      <c r="I117" s="5"/>
    </row>
    <row r="118" spans="1:9" ht="39.75" customHeight="1">
      <c r="A118" s="9" t="s">
        <v>30</v>
      </c>
      <c r="B118" s="54">
        <v>100</v>
      </c>
      <c r="C118" s="47"/>
      <c r="D118" s="47">
        <v>100</v>
      </c>
      <c r="E118" s="47"/>
      <c r="F118" s="47"/>
      <c r="G118" s="47">
        <f>D118/B118*100</f>
        <v>100</v>
      </c>
      <c r="H118" s="47" t="e">
        <f>D118/C118*100</f>
        <v>#DIV/0!</v>
      </c>
      <c r="I118" s="5"/>
    </row>
    <row r="119" spans="1:9" ht="25.5">
      <c r="A119" s="9" t="s">
        <v>297</v>
      </c>
      <c r="B119" s="54">
        <v>413.601</v>
      </c>
      <c r="C119" s="47"/>
      <c r="D119" s="47">
        <v>323.555</v>
      </c>
      <c r="E119" s="47"/>
      <c r="F119" s="47"/>
      <c r="G119" s="47">
        <f t="shared" si="10"/>
        <v>78.22877604261112</v>
      </c>
      <c r="H119" s="47" t="e">
        <f t="shared" si="11"/>
        <v>#DIV/0!</v>
      </c>
      <c r="I119" s="5"/>
    </row>
    <row r="120" spans="1:9" ht="76.5">
      <c r="A120" s="9" t="s">
        <v>282</v>
      </c>
      <c r="B120" s="54">
        <v>9526.715</v>
      </c>
      <c r="C120" s="54"/>
      <c r="D120" s="54">
        <v>3607.411</v>
      </c>
      <c r="E120" s="47"/>
      <c r="F120" s="47"/>
      <c r="G120" s="47">
        <f t="shared" si="10"/>
        <v>37.86626344967809</v>
      </c>
      <c r="H120" s="47" t="e">
        <f t="shared" si="11"/>
        <v>#DIV/0!</v>
      </c>
      <c r="I120" s="5"/>
    </row>
    <row r="121" spans="1:8" ht="63.75">
      <c r="A121" s="9" t="s">
        <v>95</v>
      </c>
      <c r="B121" s="54">
        <v>9526.715</v>
      </c>
      <c r="C121" s="54"/>
      <c r="D121" s="54">
        <v>3607.411</v>
      </c>
      <c r="E121" s="54"/>
      <c r="F121" s="54"/>
      <c r="G121" s="47">
        <f t="shared" si="10"/>
        <v>37.86626344967809</v>
      </c>
      <c r="H121" s="47" t="e">
        <f t="shared" si="11"/>
        <v>#DIV/0!</v>
      </c>
    </row>
    <row r="122" spans="1:9" ht="60.75" customHeight="1">
      <c r="A122" s="9" t="s">
        <v>73</v>
      </c>
      <c r="B122" s="54">
        <v>3004.4</v>
      </c>
      <c r="C122" s="54"/>
      <c r="D122" s="54">
        <v>1342.622</v>
      </c>
      <c r="E122" s="47"/>
      <c r="F122" s="47"/>
      <c r="G122" s="47">
        <f t="shared" si="10"/>
        <v>44.68852349886833</v>
      </c>
      <c r="H122" s="47" t="e">
        <f t="shared" si="11"/>
        <v>#DIV/0!</v>
      </c>
      <c r="I122" s="5"/>
    </row>
    <row r="123" spans="1:8" ht="38.25">
      <c r="A123" s="9" t="s">
        <v>110</v>
      </c>
      <c r="B123" s="54">
        <v>3004.4</v>
      </c>
      <c r="C123" s="54"/>
      <c r="D123" s="54">
        <v>1342.622</v>
      </c>
      <c r="E123" s="54"/>
      <c r="F123" s="54"/>
      <c r="G123" s="47">
        <f t="shared" si="10"/>
        <v>44.68852349886833</v>
      </c>
      <c r="H123" s="47" t="e">
        <f t="shared" si="11"/>
        <v>#DIV/0!</v>
      </c>
    </row>
    <row r="124" spans="1:9" ht="42.75" customHeight="1">
      <c r="A124" s="9" t="s">
        <v>306</v>
      </c>
      <c r="B124" s="54"/>
      <c r="C124" s="54"/>
      <c r="D124" s="54"/>
      <c r="E124" s="47"/>
      <c r="F124" s="47"/>
      <c r="G124" s="47" t="e">
        <f t="shared" si="10"/>
        <v>#DIV/0!</v>
      </c>
      <c r="H124" s="47" t="e">
        <f t="shared" si="11"/>
        <v>#DIV/0!</v>
      </c>
      <c r="I124" s="5"/>
    </row>
    <row r="125" spans="1:9" ht="42.75" customHeight="1">
      <c r="A125" s="9" t="s">
        <v>75</v>
      </c>
      <c r="B125" s="54">
        <v>994.579</v>
      </c>
      <c r="C125" s="54"/>
      <c r="D125" s="54">
        <v>994.579</v>
      </c>
      <c r="E125" s="47"/>
      <c r="F125" s="47"/>
      <c r="G125" s="47">
        <f t="shared" si="10"/>
        <v>100</v>
      </c>
      <c r="H125" s="47" t="e">
        <f t="shared" si="11"/>
        <v>#DIV/0!</v>
      </c>
      <c r="I125" s="5"/>
    </row>
    <row r="126" spans="1:9" ht="81.75" customHeight="1">
      <c r="A126" s="9" t="s">
        <v>286</v>
      </c>
      <c r="B126" s="54">
        <v>14393.655</v>
      </c>
      <c r="C126" s="54"/>
      <c r="D126" s="54">
        <v>12051.141</v>
      </c>
      <c r="E126" s="47"/>
      <c r="F126" s="47"/>
      <c r="G126" s="47">
        <f t="shared" si="10"/>
        <v>83.7253706581129</v>
      </c>
      <c r="H126" s="47" t="e">
        <f t="shared" si="11"/>
        <v>#DIV/0!</v>
      </c>
      <c r="I126" s="5"/>
    </row>
    <row r="127" spans="1:9" s="15" customFormat="1" ht="25.5">
      <c r="A127" s="17" t="s">
        <v>367</v>
      </c>
      <c r="B127" s="54">
        <v>2722</v>
      </c>
      <c r="C127" s="74"/>
      <c r="D127" s="74">
        <v>2722</v>
      </c>
      <c r="E127" s="56"/>
      <c r="F127" s="56"/>
      <c r="G127" s="47">
        <f t="shared" si="10"/>
        <v>100</v>
      </c>
      <c r="H127" s="47" t="e">
        <f t="shared" si="11"/>
        <v>#DIV/0!</v>
      </c>
      <c r="I127" s="14"/>
    </row>
    <row r="128" spans="1:8" ht="25.5">
      <c r="A128" s="9" t="s">
        <v>348</v>
      </c>
      <c r="B128" s="54">
        <v>10407.9</v>
      </c>
      <c r="C128" s="54"/>
      <c r="D128" s="74">
        <v>10407.495</v>
      </c>
      <c r="E128" s="47"/>
      <c r="F128" s="47"/>
      <c r="G128" s="47">
        <f t="shared" si="10"/>
        <v>99.99610872510306</v>
      </c>
      <c r="H128" s="47" t="e">
        <f t="shared" si="11"/>
        <v>#DIV/0!</v>
      </c>
    </row>
    <row r="129" spans="1:9" ht="25.5">
      <c r="A129" s="9" t="s">
        <v>355</v>
      </c>
      <c r="B129" s="54">
        <v>2939.092</v>
      </c>
      <c r="C129" s="54"/>
      <c r="D129" s="54">
        <v>2938.847</v>
      </c>
      <c r="E129" s="47"/>
      <c r="F129" s="47"/>
      <c r="G129" s="47">
        <f t="shared" si="10"/>
        <v>99.99166409217541</v>
      </c>
      <c r="H129" s="47" t="e">
        <f t="shared" si="11"/>
        <v>#DIV/0!</v>
      </c>
      <c r="I129" s="5"/>
    </row>
    <row r="130" spans="1:9" ht="25.5">
      <c r="A130" s="9" t="s">
        <v>354</v>
      </c>
      <c r="B130" s="54">
        <v>601.5</v>
      </c>
      <c r="C130" s="54"/>
      <c r="D130" s="54">
        <v>601.5</v>
      </c>
      <c r="E130" s="47"/>
      <c r="F130" s="47"/>
      <c r="G130" s="47">
        <f t="shared" si="10"/>
        <v>100</v>
      </c>
      <c r="H130" s="47" t="e">
        <f t="shared" si="11"/>
        <v>#DIV/0!</v>
      </c>
      <c r="I130" s="5"/>
    </row>
    <row r="131" spans="1:9" ht="28.5" customHeight="1">
      <c r="A131" s="9" t="s">
        <v>366</v>
      </c>
      <c r="B131" s="54">
        <v>7225.894</v>
      </c>
      <c r="C131" s="54"/>
      <c r="D131" s="54">
        <v>7224.348</v>
      </c>
      <c r="E131" s="47"/>
      <c r="F131" s="47"/>
      <c r="G131" s="47">
        <f t="shared" si="10"/>
        <v>99.9786047235124</v>
      </c>
      <c r="H131" s="47" t="e">
        <f t="shared" si="11"/>
        <v>#DIV/0!</v>
      </c>
      <c r="I131" s="5"/>
    </row>
    <row r="132" spans="1:9" ht="38.25" hidden="1">
      <c r="A132" s="9" t="s">
        <v>21</v>
      </c>
      <c r="B132" s="54"/>
      <c r="C132" s="54"/>
      <c r="D132" s="54"/>
      <c r="E132" s="47"/>
      <c r="F132" s="47"/>
      <c r="G132" s="47" t="e">
        <f t="shared" si="10"/>
        <v>#DIV/0!</v>
      </c>
      <c r="H132" s="47" t="e">
        <f t="shared" si="11"/>
        <v>#DIV/0!</v>
      </c>
      <c r="I132" s="5"/>
    </row>
    <row r="133" spans="1:8" ht="25.5">
      <c r="A133" s="17" t="s">
        <v>349</v>
      </c>
      <c r="B133" s="54">
        <v>1655</v>
      </c>
      <c r="C133" s="74"/>
      <c r="D133" s="74">
        <v>1655</v>
      </c>
      <c r="E133" s="56"/>
      <c r="F133" s="56"/>
      <c r="G133" s="47">
        <f t="shared" si="10"/>
        <v>100</v>
      </c>
      <c r="H133" s="47" t="e">
        <f t="shared" si="11"/>
        <v>#DIV/0!</v>
      </c>
    </row>
    <row r="134" spans="1:8" ht="25.5">
      <c r="A134" s="9" t="s">
        <v>376</v>
      </c>
      <c r="B134" s="54">
        <v>14</v>
      </c>
      <c r="C134" s="54"/>
      <c r="D134" s="54">
        <v>14</v>
      </c>
      <c r="E134" s="47"/>
      <c r="F134" s="47"/>
      <c r="G134" s="47">
        <f t="shared" si="10"/>
        <v>100</v>
      </c>
      <c r="H134" s="47" t="e">
        <f t="shared" si="11"/>
        <v>#DIV/0!</v>
      </c>
    </row>
    <row r="135" spans="1:8" ht="51">
      <c r="A135" s="17" t="s">
        <v>182</v>
      </c>
      <c r="B135" s="54">
        <v>5</v>
      </c>
      <c r="C135" s="74"/>
      <c r="D135" s="74">
        <v>5</v>
      </c>
      <c r="E135" s="56"/>
      <c r="F135" s="56"/>
      <c r="G135" s="47">
        <f t="shared" si="10"/>
        <v>100</v>
      </c>
      <c r="H135" s="47" t="e">
        <f t="shared" si="11"/>
        <v>#DIV/0!</v>
      </c>
    </row>
    <row r="136" spans="1:8" ht="38.25">
      <c r="A136" s="17" t="s">
        <v>326</v>
      </c>
      <c r="B136" s="54">
        <v>552.2</v>
      </c>
      <c r="C136" s="54"/>
      <c r="D136" s="74">
        <v>552.2</v>
      </c>
      <c r="E136" s="56"/>
      <c r="F136" s="56"/>
      <c r="G136" s="47">
        <f t="shared" si="10"/>
        <v>100</v>
      </c>
      <c r="H136" s="47" t="e">
        <f t="shared" si="11"/>
        <v>#DIV/0!</v>
      </c>
    </row>
    <row r="137" spans="1:8" ht="38.25">
      <c r="A137" s="9" t="s">
        <v>337</v>
      </c>
      <c r="B137" s="74">
        <v>552.2</v>
      </c>
      <c r="C137" s="74"/>
      <c r="D137" s="74">
        <v>552.2</v>
      </c>
      <c r="E137" s="56"/>
      <c r="F137" s="56"/>
      <c r="G137" s="47">
        <f t="shared" si="10"/>
        <v>100</v>
      </c>
      <c r="H137" s="47" t="e">
        <f t="shared" si="11"/>
        <v>#DIV/0!</v>
      </c>
    </row>
    <row r="138" spans="1:8" ht="38.25">
      <c r="A138" s="17" t="s">
        <v>328</v>
      </c>
      <c r="B138" s="54"/>
      <c r="C138" s="54"/>
      <c r="D138" s="74"/>
      <c r="E138" s="56"/>
      <c r="F138" s="56"/>
      <c r="G138" s="47" t="e">
        <f t="shared" si="10"/>
        <v>#DIV/0!</v>
      </c>
      <c r="H138" s="47" t="e">
        <f t="shared" si="11"/>
        <v>#DIV/0!</v>
      </c>
    </row>
    <row r="139" spans="1:8" ht="38.25">
      <c r="A139" s="17" t="s">
        <v>329</v>
      </c>
      <c r="B139" s="54">
        <v>19.1</v>
      </c>
      <c r="C139" s="54"/>
      <c r="D139" s="74">
        <v>19.1</v>
      </c>
      <c r="E139" s="56"/>
      <c r="F139" s="56"/>
      <c r="G139" s="47">
        <f t="shared" si="10"/>
        <v>100</v>
      </c>
      <c r="H139" s="47" t="e">
        <f t="shared" si="11"/>
        <v>#DIV/0!</v>
      </c>
    </row>
    <row r="140" spans="1:9" ht="51">
      <c r="A140" s="17" t="s">
        <v>371</v>
      </c>
      <c r="B140" s="54"/>
      <c r="C140" s="54"/>
      <c r="D140" s="74"/>
      <c r="E140" s="56"/>
      <c r="F140" s="56"/>
      <c r="G140" s="47" t="e">
        <f t="shared" si="10"/>
        <v>#DIV/0!</v>
      </c>
      <c r="H140" s="47" t="e">
        <f t="shared" si="11"/>
        <v>#DIV/0!</v>
      </c>
      <c r="I140" s="76"/>
    </row>
    <row r="141" spans="1:8" ht="102">
      <c r="A141" s="17" t="s">
        <v>372</v>
      </c>
      <c r="B141" s="54">
        <v>435</v>
      </c>
      <c r="C141" s="54"/>
      <c r="D141" s="74">
        <v>435</v>
      </c>
      <c r="E141" s="56"/>
      <c r="F141" s="56"/>
      <c r="G141" s="47">
        <f t="shared" si="10"/>
        <v>100</v>
      </c>
      <c r="H141" s="47" t="e">
        <f t="shared" si="11"/>
        <v>#DIV/0!</v>
      </c>
    </row>
    <row r="142" spans="1:8" ht="153">
      <c r="A142" s="17" t="s">
        <v>375</v>
      </c>
      <c r="B142" s="54">
        <v>74</v>
      </c>
      <c r="C142" s="54"/>
      <c r="D142" s="74">
        <v>74</v>
      </c>
      <c r="E142" s="56"/>
      <c r="F142" s="56"/>
      <c r="G142" s="47">
        <f t="shared" si="10"/>
        <v>100</v>
      </c>
      <c r="H142" s="47" t="e">
        <f t="shared" si="11"/>
        <v>#DIV/0!</v>
      </c>
    </row>
    <row r="143" spans="1:8" ht="76.5">
      <c r="A143" s="17" t="s">
        <v>377</v>
      </c>
      <c r="B143" s="54">
        <v>4257.401</v>
      </c>
      <c r="C143" s="54"/>
      <c r="D143" s="74">
        <v>4257.401</v>
      </c>
      <c r="E143" s="56"/>
      <c r="F143" s="56"/>
      <c r="G143" s="47">
        <f t="shared" si="10"/>
        <v>100</v>
      </c>
      <c r="H143" s="47" t="e">
        <f t="shared" si="11"/>
        <v>#DIV/0!</v>
      </c>
    </row>
    <row r="144" spans="1:8" ht="165.75">
      <c r="A144" s="17" t="s">
        <v>129</v>
      </c>
      <c r="B144" s="54">
        <v>214.4</v>
      </c>
      <c r="C144" s="54"/>
      <c r="D144" s="74">
        <v>214.4</v>
      </c>
      <c r="E144" s="56"/>
      <c r="F144" s="56"/>
      <c r="G144" s="47">
        <f t="shared" si="10"/>
        <v>100</v>
      </c>
      <c r="H144" s="47" t="e">
        <f t="shared" si="11"/>
        <v>#DIV/0!</v>
      </c>
    </row>
    <row r="145" spans="1:8" ht="165.75">
      <c r="A145" s="17" t="s">
        <v>132</v>
      </c>
      <c r="B145" s="54">
        <v>28.2</v>
      </c>
      <c r="C145" s="54"/>
      <c r="D145" s="74">
        <v>21.4</v>
      </c>
      <c r="E145" s="56"/>
      <c r="F145" s="56"/>
      <c r="G145" s="47">
        <f t="shared" si="10"/>
        <v>75.88652482269504</v>
      </c>
      <c r="H145" s="47" t="e">
        <f t="shared" si="11"/>
        <v>#DIV/0!</v>
      </c>
    </row>
    <row r="146" spans="1:8" ht="140.25">
      <c r="A146" s="17" t="s">
        <v>350</v>
      </c>
      <c r="B146" s="54">
        <v>171.2</v>
      </c>
      <c r="C146" s="54"/>
      <c r="D146" s="74">
        <v>177.967</v>
      </c>
      <c r="E146" s="56"/>
      <c r="F146" s="56"/>
      <c r="G146" s="47">
        <f t="shared" si="10"/>
        <v>103.95268691588785</v>
      </c>
      <c r="H146" s="47" t="e">
        <f t="shared" si="11"/>
        <v>#DIV/0!</v>
      </c>
    </row>
    <row r="147" spans="1:8" ht="165.75">
      <c r="A147" s="17" t="s">
        <v>134</v>
      </c>
      <c r="B147" s="54">
        <v>6404.5</v>
      </c>
      <c r="C147" s="54"/>
      <c r="D147" s="74">
        <v>6394.922</v>
      </c>
      <c r="E147" s="56"/>
      <c r="F147" s="56"/>
      <c r="G147" s="47">
        <f t="shared" si="10"/>
        <v>99.85044890311498</v>
      </c>
      <c r="H147" s="47" t="e">
        <f t="shared" si="11"/>
        <v>#DIV/0!</v>
      </c>
    </row>
    <row r="148" spans="1:9" ht="165.75">
      <c r="A148" s="17" t="s">
        <v>170</v>
      </c>
      <c r="B148" s="54">
        <v>275</v>
      </c>
      <c r="C148" s="54"/>
      <c r="D148" s="74">
        <v>275</v>
      </c>
      <c r="E148" s="56"/>
      <c r="F148" s="56"/>
      <c r="G148" s="47">
        <f t="shared" si="10"/>
        <v>100</v>
      </c>
      <c r="H148" s="47" t="e">
        <f t="shared" si="11"/>
        <v>#DIV/0!</v>
      </c>
      <c r="I148" s="5"/>
    </row>
    <row r="149" spans="1:8" ht="51">
      <c r="A149" s="9" t="s">
        <v>144</v>
      </c>
      <c r="B149" s="54">
        <v>1951</v>
      </c>
      <c r="C149" s="54"/>
      <c r="D149" s="74">
        <v>1951</v>
      </c>
      <c r="E149" s="56"/>
      <c r="F149" s="56"/>
      <c r="G149" s="47">
        <f t="shared" si="10"/>
        <v>100</v>
      </c>
      <c r="H149" s="47" t="e">
        <f t="shared" si="11"/>
        <v>#DIV/0!</v>
      </c>
    </row>
    <row r="150" spans="1:8" ht="51">
      <c r="A150" s="9" t="s">
        <v>145</v>
      </c>
      <c r="B150" s="54">
        <v>394.3</v>
      </c>
      <c r="C150" s="54"/>
      <c r="D150" s="74">
        <v>394.3</v>
      </c>
      <c r="E150" s="56"/>
      <c r="F150" s="56"/>
      <c r="G150" s="47">
        <f t="shared" si="10"/>
        <v>100</v>
      </c>
      <c r="H150" s="47" t="e">
        <f t="shared" si="11"/>
        <v>#DIV/0!</v>
      </c>
    </row>
    <row r="151" spans="1:8" ht="63.75">
      <c r="A151" s="9" t="s">
        <v>159</v>
      </c>
      <c r="B151" s="54">
        <v>2.3</v>
      </c>
      <c r="C151" s="54"/>
      <c r="D151" s="74">
        <v>2.3</v>
      </c>
      <c r="E151" s="56"/>
      <c r="F151" s="56"/>
      <c r="G151" s="47">
        <f t="shared" si="10"/>
        <v>100</v>
      </c>
      <c r="H151" s="47" t="e">
        <f t="shared" si="11"/>
        <v>#DIV/0!</v>
      </c>
    </row>
    <row r="152" spans="1:8" ht="63.75">
      <c r="A152" s="9" t="s">
        <v>298</v>
      </c>
      <c r="B152" s="54">
        <v>2.3</v>
      </c>
      <c r="C152" s="54"/>
      <c r="D152" s="74">
        <v>2.3</v>
      </c>
      <c r="E152" s="56"/>
      <c r="F152" s="56"/>
      <c r="G152" s="47">
        <f t="shared" si="10"/>
        <v>100</v>
      </c>
      <c r="H152" s="47" t="e">
        <f t="shared" si="11"/>
        <v>#DIV/0!</v>
      </c>
    </row>
    <row r="153" spans="1:8" ht="63.75">
      <c r="A153" s="9" t="s">
        <v>429</v>
      </c>
      <c r="B153" s="74">
        <v>1.9</v>
      </c>
      <c r="C153" s="74"/>
      <c r="D153" s="74">
        <v>1.9</v>
      </c>
      <c r="E153" s="56"/>
      <c r="F153" s="56"/>
      <c r="G153" s="47">
        <f t="shared" si="10"/>
        <v>100</v>
      </c>
      <c r="H153" s="47" t="e">
        <f t="shared" si="11"/>
        <v>#DIV/0!</v>
      </c>
    </row>
    <row r="154" spans="1:8" ht="63.75">
      <c r="A154" s="9" t="s">
        <v>239</v>
      </c>
      <c r="B154" s="54"/>
      <c r="C154" s="54"/>
      <c r="D154" s="74"/>
      <c r="E154" s="56"/>
      <c r="F154" s="56"/>
      <c r="G154" s="47" t="e">
        <f t="shared" si="10"/>
        <v>#DIV/0!</v>
      </c>
      <c r="H154" s="47" t="e">
        <f t="shared" si="11"/>
        <v>#DIV/0!</v>
      </c>
    </row>
    <row r="155" spans="1:8" ht="51">
      <c r="A155" s="9" t="s">
        <v>382</v>
      </c>
      <c r="B155" s="54">
        <v>4230</v>
      </c>
      <c r="C155" s="54"/>
      <c r="D155" s="74">
        <v>4228.4</v>
      </c>
      <c r="E155" s="56"/>
      <c r="F155" s="56"/>
      <c r="G155" s="47">
        <f t="shared" si="10"/>
        <v>99.96217494089834</v>
      </c>
      <c r="H155" s="47" t="e">
        <f t="shared" si="11"/>
        <v>#DIV/0!</v>
      </c>
    </row>
    <row r="156" spans="1:8" ht="63.75">
      <c r="A156" s="9" t="s">
        <v>381</v>
      </c>
      <c r="B156" s="54">
        <v>1660</v>
      </c>
      <c r="C156" s="54"/>
      <c r="D156" s="74">
        <v>1660</v>
      </c>
      <c r="E156" s="56"/>
      <c r="F156" s="56"/>
      <c r="G156" s="47">
        <f t="shared" si="10"/>
        <v>100</v>
      </c>
      <c r="H156" s="47" t="e">
        <f t="shared" si="11"/>
        <v>#DIV/0!</v>
      </c>
    </row>
    <row r="157" spans="1:8" ht="51">
      <c r="A157" s="9" t="s">
        <v>49</v>
      </c>
      <c r="B157" s="54">
        <v>140.154</v>
      </c>
      <c r="C157" s="54"/>
      <c r="D157" s="54">
        <v>140.154</v>
      </c>
      <c r="E157" s="47"/>
      <c r="F157" s="47"/>
      <c r="G157" s="47">
        <f t="shared" si="10"/>
        <v>100</v>
      </c>
      <c r="H157" s="47" t="e">
        <f t="shared" si="11"/>
        <v>#DIV/0!</v>
      </c>
    </row>
    <row r="158" spans="1:8" ht="63.75">
      <c r="A158" s="9" t="s">
        <v>444</v>
      </c>
      <c r="B158" s="54">
        <v>4441</v>
      </c>
      <c r="C158" s="54"/>
      <c r="D158" s="54">
        <v>4441</v>
      </c>
      <c r="E158" s="47"/>
      <c r="F158" s="47"/>
      <c r="G158" s="47">
        <f t="shared" si="10"/>
        <v>100</v>
      </c>
      <c r="H158" s="47" t="e">
        <f t="shared" si="11"/>
        <v>#DIV/0!</v>
      </c>
    </row>
    <row r="159" spans="1:8" ht="63.75">
      <c r="A159" s="9" t="s">
        <v>48</v>
      </c>
      <c r="B159" s="54"/>
      <c r="C159" s="54"/>
      <c r="D159" s="54"/>
      <c r="E159" s="47"/>
      <c r="F159" s="47"/>
      <c r="G159" s="47" t="e">
        <f t="shared" si="10"/>
        <v>#DIV/0!</v>
      </c>
      <c r="H159" s="47" t="e">
        <f t="shared" si="11"/>
        <v>#DIV/0!</v>
      </c>
    </row>
    <row r="160" spans="1:8" ht="63.75">
      <c r="A160" s="9" t="s">
        <v>50</v>
      </c>
      <c r="B160" s="54">
        <v>1800.2</v>
      </c>
      <c r="C160" s="54"/>
      <c r="D160" s="54">
        <v>1800.2</v>
      </c>
      <c r="E160" s="47"/>
      <c r="F160" s="47"/>
      <c r="G160" s="47">
        <f t="shared" si="10"/>
        <v>100</v>
      </c>
      <c r="H160" s="47" t="e">
        <f t="shared" si="11"/>
        <v>#DIV/0!</v>
      </c>
    </row>
    <row r="161" spans="1:8" ht="51">
      <c r="A161" s="9" t="s">
        <v>51</v>
      </c>
      <c r="B161" s="54">
        <v>305.84</v>
      </c>
      <c r="C161" s="54"/>
      <c r="D161" s="54">
        <v>305.84</v>
      </c>
      <c r="E161" s="47"/>
      <c r="F161" s="47"/>
      <c r="G161" s="47">
        <f t="shared" si="10"/>
        <v>100</v>
      </c>
      <c r="H161" s="47" t="e">
        <f t="shared" si="11"/>
        <v>#DIV/0!</v>
      </c>
    </row>
    <row r="162" spans="1:8" ht="63.75">
      <c r="A162" s="9" t="s">
        <v>247</v>
      </c>
      <c r="B162" s="54">
        <v>3374.8</v>
      </c>
      <c r="C162" s="54"/>
      <c r="D162" s="54">
        <v>3374.8</v>
      </c>
      <c r="E162" s="47"/>
      <c r="F162" s="47"/>
      <c r="G162" s="47">
        <f t="shared" si="10"/>
        <v>100</v>
      </c>
      <c r="H162" s="47" t="e">
        <f t="shared" si="11"/>
        <v>#DIV/0!</v>
      </c>
    </row>
    <row r="163" spans="1:9" ht="34.5" customHeight="1">
      <c r="A163" s="9" t="s">
        <v>122</v>
      </c>
      <c r="B163" s="54">
        <v>90613.1</v>
      </c>
      <c r="C163" s="47"/>
      <c r="D163" s="47">
        <v>90576.645</v>
      </c>
      <c r="E163" s="47"/>
      <c r="F163" s="47"/>
      <c r="G163" s="47">
        <f t="shared" si="10"/>
        <v>99.95976851029266</v>
      </c>
      <c r="H163" s="47" t="e">
        <f t="shared" si="11"/>
        <v>#DIV/0!</v>
      </c>
      <c r="I163" s="5"/>
    </row>
    <row r="164" spans="1:8" ht="63.75">
      <c r="A164" s="17" t="s">
        <v>318</v>
      </c>
      <c r="B164" s="54">
        <v>14</v>
      </c>
      <c r="C164" s="54"/>
      <c r="D164" s="54">
        <v>13.791</v>
      </c>
      <c r="E164" s="47"/>
      <c r="F164" s="47"/>
      <c r="G164" s="47">
        <f t="shared" si="10"/>
        <v>98.50714285714287</v>
      </c>
      <c r="H164" s="47" t="e">
        <f t="shared" si="11"/>
        <v>#DIV/0!</v>
      </c>
    </row>
    <row r="165" spans="1:9" ht="53.25" customHeight="1">
      <c r="A165" s="93" t="s">
        <v>33</v>
      </c>
      <c r="B165" s="54">
        <v>950.4</v>
      </c>
      <c r="C165" s="47"/>
      <c r="D165" s="47">
        <v>950.4</v>
      </c>
      <c r="E165" s="47"/>
      <c r="F165" s="47"/>
      <c r="G165" s="47">
        <f t="shared" si="10"/>
        <v>100</v>
      </c>
      <c r="H165" s="47" t="e">
        <f t="shared" si="11"/>
        <v>#DIV/0!</v>
      </c>
      <c r="I165" s="5"/>
    </row>
    <row r="166" spans="1:8" ht="25.5">
      <c r="A166" s="17" t="s">
        <v>369</v>
      </c>
      <c r="B166" s="54"/>
      <c r="C166" s="54"/>
      <c r="D166" s="54"/>
      <c r="E166" s="47"/>
      <c r="F166" s="47"/>
      <c r="G166" s="47" t="e">
        <f t="shared" si="10"/>
        <v>#DIV/0!</v>
      </c>
      <c r="H166" s="47" t="e">
        <f t="shared" si="11"/>
        <v>#DIV/0!</v>
      </c>
    </row>
    <row r="167" spans="1:8" ht="25.5">
      <c r="A167" s="17" t="s">
        <v>165</v>
      </c>
      <c r="B167" s="54">
        <v>498.675</v>
      </c>
      <c r="C167" s="54"/>
      <c r="D167" s="54">
        <v>498.675</v>
      </c>
      <c r="E167" s="47"/>
      <c r="F167" s="47"/>
      <c r="G167" s="47">
        <f t="shared" si="10"/>
        <v>100</v>
      </c>
      <c r="H167" s="47" t="e">
        <f t="shared" si="11"/>
        <v>#DIV/0!</v>
      </c>
    </row>
    <row r="168" spans="1:9" ht="25.5">
      <c r="A168" s="9" t="s">
        <v>74</v>
      </c>
      <c r="B168" s="54"/>
      <c r="C168" s="54"/>
      <c r="D168" s="54"/>
      <c r="E168" s="47"/>
      <c r="F168" s="47"/>
      <c r="G168" s="47" t="e">
        <f t="shared" si="10"/>
        <v>#DIV/0!</v>
      </c>
      <c r="H168" s="47" t="e">
        <f t="shared" si="11"/>
        <v>#DIV/0!</v>
      </c>
      <c r="I168" s="80"/>
    </row>
    <row r="169" spans="1:8" ht="25.5">
      <c r="A169" s="9" t="s">
        <v>154</v>
      </c>
      <c r="B169" s="74">
        <v>2489.767</v>
      </c>
      <c r="C169" s="74"/>
      <c r="D169" s="74">
        <v>2489.522</v>
      </c>
      <c r="E169" s="47"/>
      <c r="F169" s="47"/>
      <c r="G169" s="47">
        <f t="shared" si="10"/>
        <v>99.99015972177317</v>
      </c>
      <c r="H169" s="47" t="e">
        <f t="shared" si="11"/>
        <v>#DIV/0!</v>
      </c>
    </row>
    <row r="170" spans="1:8" ht="38.25">
      <c r="A170" s="9" t="s">
        <v>260</v>
      </c>
      <c r="B170" s="74">
        <v>30</v>
      </c>
      <c r="C170" s="74"/>
      <c r="D170" s="74">
        <v>33</v>
      </c>
      <c r="E170" s="47"/>
      <c r="F170" s="47"/>
      <c r="G170" s="47">
        <f t="shared" si="10"/>
        <v>110.00000000000001</v>
      </c>
      <c r="H170" s="47" t="e">
        <f t="shared" si="11"/>
        <v>#DIV/0!</v>
      </c>
    </row>
    <row r="171" spans="1:8" ht="25.5">
      <c r="A171" s="9" t="s">
        <v>194</v>
      </c>
      <c r="B171" s="74">
        <v>110</v>
      </c>
      <c r="C171" s="74"/>
      <c r="D171" s="74">
        <v>116</v>
      </c>
      <c r="E171" s="47"/>
      <c r="F171" s="47"/>
      <c r="G171" s="47">
        <f t="shared" si="10"/>
        <v>105.45454545454544</v>
      </c>
      <c r="H171" s="47" t="e">
        <f t="shared" si="11"/>
        <v>#DIV/0!</v>
      </c>
    </row>
    <row r="172" spans="1:9" ht="63.75">
      <c r="A172" s="9" t="s">
        <v>261</v>
      </c>
      <c r="B172" s="54">
        <v>25</v>
      </c>
      <c r="C172" s="47"/>
      <c r="D172" s="47">
        <v>25</v>
      </c>
      <c r="E172" s="47"/>
      <c r="F172" s="47"/>
      <c r="G172" s="47">
        <f t="shared" si="10"/>
        <v>100</v>
      </c>
      <c r="H172" s="47" t="e">
        <f t="shared" si="11"/>
        <v>#DIV/0!</v>
      </c>
      <c r="I172" s="5"/>
    </row>
    <row r="173" spans="1:8" ht="63.75">
      <c r="A173" s="9" t="s">
        <v>259</v>
      </c>
      <c r="B173" s="74">
        <v>50</v>
      </c>
      <c r="C173" s="74"/>
      <c r="D173" s="74">
        <v>50</v>
      </c>
      <c r="E173" s="47"/>
      <c r="F173" s="47"/>
      <c r="G173" s="47">
        <f t="shared" si="10"/>
        <v>100</v>
      </c>
      <c r="H173" s="47" t="e">
        <f t="shared" si="11"/>
        <v>#DIV/0!</v>
      </c>
    </row>
    <row r="174" spans="1:8" ht="38.25">
      <c r="A174" s="9" t="s">
        <v>195</v>
      </c>
      <c r="B174" s="74"/>
      <c r="C174" s="74"/>
      <c r="D174" s="74"/>
      <c r="E174" s="47"/>
      <c r="F174" s="47"/>
      <c r="G174" s="47" t="e">
        <f t="shared" si="10"/>
        <v>#DIV/0!</v>
      </c>
      <c r="H174" s="47" t="e">
        <f t="shared" si="11"/>
        <v>#DIV/0!</v>
      </c>
    </row>
    <row r="175" spans="1:8" ht="25.5">
      <c r="A175" s="9" t="s">
        <v>196</v>
      </c>
      <c r="B175" s="54">
        <v>177.9</v>
      </c>
      <c r="C175" s="54"/>
      <c r="D175" s="54">
        <v>147.9</v>
      </c>
      <c r="E175" s="47"/>
      <c r="F175" s="47"/>
      <c r="G175" s="47">
        <f t="shared" si="10"/>
        <v>83.13659359190557</v>
      </c>
      <c r="H175" s="47" t="e">
        <f t="shared" si="11"/>
        <v>#DIV/0!</v>
      </c>
    </row>
    <row r="176" spans="1:9" ht="25.5">
      <c r="A176" s="9" t="s">
        <v>29</v>
      </c>
      <c r="B176" s="54">
        <v>60</v>
      </c>
      <c r="C176" s="47"/>
      <c r="D176" s="47">
        <v>60</v>
      </c>
      <c r="E176" s="47"/>
      <c r="F176" s="47"/>
      <c r="G176" s="47">
        <f t="shared" si="10"/>
        <v>100</v>
      </c>
      <c r="H176" s="47" t="e">
        <f t="shared" si="11"/>
        <v>#DIV/0!</v>
      </c>
      <c r="I176" s="5"/>
    </row>
    <row r="177" spans="1:9" ht="76.5">
      <c r="A177" s="9" t="s">
        <v>28</v>
      </c>
      <c r="B177" s="47"/>
      <c r="C177" s="47"/>
      <c r="D177" s="47"/>
      <c r="E177" s="47"/>
      <c r="F177" s="47"/>
      <c r="G177" s="47"/>
      <c r="H177" s="48" t="e">
        <f>D177/C177*100</f>
        <v>#DIV/0!</v>
      </c>
      <c r="I177" s="22"/>
    </row>
    <row r="178" spans="1:8" ht="51">
      <c r="A178" s="9" t="s">
        <v>32</v>
      </c>
      <c r="B178" s="54"/>
      <c r="C178" s="54"/>
      <c r="D178" s="54">
        <v>1.22</v>
      </c>
      <c r="E178" s="47"/>
      <c r="F178" s="47"/>
      <c r="G178" s="47" t="e">
        <f t="shared" si="10"/>
        <v>#DIV/0!</v>
      </c>
      <c r="H178" s="47" t="e">
        <f t="shared" si="11"/>
        <v>#DIV/0!</v>
      </c>
    </row>
    <row r="179" spans="1:12" ht="41.25" customHeight="1">
      <c r="A179" s="9" t="s">
        <v>276</v>
      </c>
      <c r="B179" s="54"/>
      <c r="C179" s="54"/>
      <c r="D179" s="54"/>
      <c r="E179" s="47"/>
      <c r="F179" s="47"/>
      <c r="G179" s="47" t="e">
        <f t="shared" si="10"/>
        <v>#DIV/0!</v>
      </c>
      <c r="H179" s="47" t="e">
        <f t="shared" si="11"/>
        <v>#DIV/0!</v>
      </c>
      <c r="L179" s="76"/>
    </row>
    <row r="180" spans="1:8" ht="51">
      <c r="A180" s="9" t="s">
        <v>406</v>
      </c>
      <c r="B180" s="54"/>
      <c r="C180" s="54"/>
      <c r="D180" s="54">
        <v>-293.748</v>
      </c>
      <c r="E180" s="47"/>
      <c r="F180" s="47"/>
      <c r="G180" s="47" t="e">
        <f t="shared" si="10"/>
        <v>#DIV/0!</v>
      </c>
      <c r="H180" s="47" t="e">
        <f t="shared" si="11"/>
        <v>#DIV/0!</v>
      </c>
    </row>
    <row r="181" spans="1:8" ht="51">
      <c r="A181" s="9" t="s">
        <v>407</v>
      </c>
      <c r="B181" s="54"/>
      <c r="C181" s="54"/>
      <c r="D181" s="54">
        <v>-1.22</v>
      </c>
      <c r="E181" s="47"/>
      <c r="F181" s="47"/>
      <c r="G181" s="47" t="e">
        <f t="shared" si="10"/>
        <v>#DIV/0!</v>
      </c>
      <c r="H181" s="47" t="e">
        <f t="shared" si="11"/>
        <v>#DIV/0!</v>
      </c>
    </row>
    <row r="182" spans="1:8" ht="53.25" customHeight="1">
      <c r="A182" s="9" t="s">
        <v>202</v>
      </c>
      <c r="B182" s="54"/>
      <c r="C182" s="54"/>
      <c r="D182" s="54">
        <v>-2.832</v>
      </c>
      <c r="E182" s="47"/>
      <c r="F182" s="47"/>
      <c r="G182" s="47" t="e">
        <f t="shared" si="10"/>
        <v>#DIV/0!</v>
      </c>
      <c r="H182" s="47" t="e">
        <f t="shared" si="11"/>
        <v>#DIV/0!</v>
      </c>
    </row>
    <row r="183" spans="1:8" ht="38.25">
      <c r="A183" s="9" t="s">
        <v>330</v>
      </c>
      <c r="B183" s="47"/>
      <c r="C183" s="47"/>
      <c r="D183" s="47">
        <v>-1.22</v>
      </c>
      <c r="E183" s="47"/>
      <c r="F183" s="47"/>
      <c r="G183" s="47" t="e">
        <f>D183/B183*100</f>
        <v>#DIV/0!</v>
      </c>
      <c r="H183" s="47" t="e">
        <f>D183/C183*100</f>
        <v>#DIV/0!</v>
      </c>
    </row>
    <row r="184" spans="1:9" s="15" customFormat="1" ht="15">
      <c r="A184" s="18" t="s">
        <v>213</v>
      </c>
      <c r="B184" s="69">
        <f>SUM(B112:B183)</f>
        <v>248029.76799999992</v>
      </c>
      <c r="C184" s="69">
        <f>SUM(C112:C183)</f>
        <v>0</v>
      </c>
      <c r="D184" s="69">
        <f>SUM(D112:D183)</f>
        <v>229960.297</v>
      </c>
      <c r="E184" s="69">
        <f>SUM(E112:E182)</f>
        <v>0</v>
      </c>
      <c r="F184" s="69"/>
      <c r="G184" s="70">
        <f>D184/B184*100</f>
        <v>92.71479744318435</v>
      </c>
      <c r="H184" s="70" t="e">
        <f>D184/C184*100</f>
        <v>#DIV/0!</v>
      </c>
      <c r="I184"/>
    </row>
    <row r="185" spans="1:8" ht="15">
      <c r="A185" s="11" t="s">
        <v>214</v>
      </c>
      <c r="B185" s="70">
        <f>B111+B184</f>
        <v>313374.66799999995</v>
      </c>
      <c r="C185" s="70">
        <f>C111+C184</f>
        <v>0</v>
      </c>
      <c r="D185" s="70">
        <f>D111+D184</f>
        <v>297947.581</v>
      </c>
      <c r="E185" s="70">
        <f>E111+E184</f>
        <v>58048.500000000015</v>
      </c>
      <c r="F185" s="71"/>
      <c r="G185" s="70">
        <f>D185/B185*100</f>
        <v>95.07711101906938</v>
      </c>
      <c r="H185" s="70" t="e">
        <f>D185/C185*100</f>
        <v>#DIV/0!</v>
      </c>
    </row>
    <row r="186" spans="2:8" ht="12.75">
      <c r="B186" s="79"/>
      <c r="C186" s="7"/>
      <c r="D186" s="79"/>
      <c r="E186" s="7"/>
      <c r="F186" s="7"/>
      <c r="G186" s="7"/>
      <c r="H186" s="7"/>
    </row>
    <row r="187" spans="1:8" ht="14.25">
      <c r="A187" s="43" t="s">
        <v>340</v>
      </c>
      <c r="B187" s="44"/>
      <c r="C187" s="2"/>
      <c r="D187" s="2"/>
      <c r="E187" s="2"/>
      <c r="F187" s="2"/>
      <c r="G187" s="2"/>
      <c r="H187" s="2"/>
    </row>
    <row r="188" spans="1:9" s="63" customFormat="1" ht="14.25">
      <c r="A188" s="2" t="s">
        <v>59</v>
      </c>
      <c r="B188"/>
      <c r="C188" s="44"/>
      <c r="D188" s="44"/>
      <c r="E188" s="44"/>
      <c r="F188" s="44"/>
      <c r="G188" s="44"/>
      <c r="H188" s="44"/>
      <c r="I188" s="44"/>
    </row>
    <row r="189" spans="1:9" s="63" customFormat="1" ht="14.25">
      <c r="A189" s="45" t="s">
        <v>131</v>
      </c>
      <c r="B189" s="46"/>
      <c r="C189" s="44"/>
      <c r="D189" s="44"/>
      <c r="E189" s="44"/>
      <c r="F189" s="44"/>
      <c r="G189" s="44"/>
      <c r="H189" s="44"/>
      <c r="I189" s="44"/>
    </row>
    <row r="190" spans="1:9" s="15" customFormat="1" ht="12.75">
      <c r="A190" s="10" t="s">
        <v>55</v>
      </c>
      <c r="B190"/>
      <c r="C190"/>
      <c r="D190"/>
      <c r="E190"/>
      <c r="F190"/>
      <c r="G190"/>
      <c r="H190"/>
      <c r="I190"/>
    </row>
    <row r="192" s="46" customFormat="1" ht="12">
      <c r="A192" s="45" t="s">
        <v>131</v>
      </c>
    </row>
    <row r="195" spans="1:4" ht="12.75">
      <c r="A195" s="10" t="s">
        <v>262</v>
      </c>
      <c r="B195" s="76">
        <f>B117+B119+B120++B122+B125+B126+B127+B128+B129+B130+B131+B133</f>
        <v>54331.216</v>
      </c>
      <c r="D195" s="76">
        <f>D117+D119+D120++D122+D125+D126+D127+D128+D129+D130+D131+D133</f>
        <v>44209.747</v>
      </c>
    </row>
    <row r="196" spans="1:6" ht="12.75">
      <c r="A196" s="82" t="s">
        <v>88</v>
      </c>
      <c r="B196" s="112">
        <f>B136+B139+B141+B142+B143+B144+B145+B146+B147+B148+B149+B150+B151+B153+B155+B156+B157+B158+B159+B160+B161+B162+B163</f>
        <v>121345.595</v>
      </c>
      <c r="C196" s="77"/>
      <c r="D196" s="112">
        <f>D136+D139+D141+D142+D143+D144+D145+D146+D147+D148+D149+D150+D151+D153+D155+D156+D157+D158+D159+D160+D161+D162+D163</f>
        <v>121297.929</v>
      </c>
      <c r="E196" s="77"/>
      <c r="F196" s="77"/>
    </row>
    <row r="197" spans="1:9" s="15" customFormat="1" ht="12.75">
      <c r="A197" s="113" t="s">
        <v>263</v>
      </c>
      <c r="B197" s="112">
        <f>B167</f>
        <v>498.675</v>
      </c>
      <c r="C197" s="77"/>
      <c r="D197" s="112">
        <f>D167</f>
        <v>498.675</v>
      </c>
      <c r="E197" s="77"/>
      <c r="F197" s="77"/>
      <c r="G197"/>
      <c r="H197"/>
      <c r="I197"/>
    </row>
    <row r="198" spans="1:6" ht="15">
      <c r="A198" s="115" t="s">
        <v>264</v>
      </c>
      <c r="B198" s="114">
        <f>B112</f>
        <v>42555</v>
      </c>
      <c r="C198" s="83"/>
      <c r="D198" s="114">
        <f>D112</f>
        <v>42555</v>
      </c>
      <c r="E198" s="77"/>
      <c r="F198" s="77"/>
    </row>
    <row r="199" spans="1:6" ht="15">
      <c r="A199" s="78"/>
      <c r="B199" s="83"/>
      <c r="C199" s="83"/>
      <c r="D199" s="83"/>
      <c r="E199" s="77"/>
      <c r="F199" s="77"/>
    </row>
    <row r="200" spans="1:6" ht="15">
      <c r="A200" s="78"/>
      <c r="B200" s="84"/>
      <c r="C200" s="84"/>
      <c r="D200" s="84"/>
      <c r="E200" s="77"/>
      <c r="F200" s="77"/>
    </row>
    <row r="201" spans="1:6" ht="12.75">
      <c r="A201" s="82"/>
      <c r="B201" s="77"/>
      <c r="C201" s="77"/>
      <c r="D201" s="77"/>
      <c r="E201" s="77"/>
      <c r="F201" s="77"/>
    </row>
    <row r="202" spans="1:6" ht="12.75">
      <c r="A202" s="82"/>
      <c r="B202" s="77"/>
      <c r="C202" s="77"/>
      <c r="D202" s="77"/>
      <c r="E202" s="77"/>
      <c r="F202" s="77"/>
    </row>
    <row r="203" spans="1:9" s="15" customFormat="1" ht="12.75">
      <c r="A203" s="10"/>
      <c r="B203"/>
      <c r="C203"/>
      <c r="D203"/>
      <c r="E203"/>
      <c r="F203"/>
      <c r="G203"/>
      <c r="H203"/>
      <c r="I203"/>
    </row>
  </sheetData>
  <sheetProtection/>
  <mergeCells count="12">
    <mergeCell ref="F7:H7"/>
    <mergeCell ref="G8:H8"/>
    <mergeCell ref="E8:E9"/>
    <mergeCell ref="F8:F9"/>
    <mergeCell ref="A8:A9"/>
    <mergeCell ref="B8:B9"/>
    <mergeCell ref="C8:C9"/>
    <mergeCell ref="D8:D9"/>
    <mergeCell ref="A1:H1"/>
    <mergeCell ref="A3:H3"/>
    <mergeCell ref="A4:H4"/>
    <mergeCell ref="A5:H5"/>
  </mergeCells>
  <printOptions horizontalCentered="1"/>
  <pageMargins left="0.3937007874015748" right="0.1968503937007874" top="0.3937007874015748" bottom="0.3937007874015748" header="0.5118110236220472" footer="0.5118110236220472"/>
  <pageSetup fitToHeight="10"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="75" zoomScaleNormal="75" zoomScalePageLayoutView="0" workbookViewId="0" topLeftCell="A26">
      <selection activeCell="A55" sqref="A55"/>
    </sheetView>
  </sheetViews>
  <sheetFormatPr defaultColWidth="9.00390625" defaultRowHeight="12.75"/>
  <cols>
    <col min="1" max="1" width="56.25390625" style="10" customWidth="1"/>
    <col min="2" max="2" width="15.125" style="0" customWidth="1"/>
    <col min="3" max="3" width="15.375" style="0" customWidth="1"/>
    <col min="4" max="6" width="15.875" style="0" customWidth="1"/>
    <col min="7" max="7" width="10.25390625" style="0" customWidth="1"/>
    <col min="8" max="8" width="11.25390625" style="0" customWidth="1"/>
    <col min="9" max="9" width="0.12890625" style="0" hidden="1" customWidth="1"/>
  </cols>
  <sheetData>
    <row r="1" spans="1:9" ht="15" customHeight="1">
      <c r="A1" s="125" t="s">
        <v>321</v>
      </c>
      <c r="B1" s="125"/>
      <c r="C1" s="125"/>
      <c r="D1" s="126"/>
      <c r="E1" s="126"/>
      <c r="F1" s="126"/>
      <c r="G1" s="126"/>
      <c r="H1" s="126"/>
      <c r="I1" s="126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0" t="s">
        <v>221</v>
      </c>
      <c r="B3" s="130"/>
      <c r="C3" s="130"/>
      <c r="D3" s="130"/>
      <c r="E3" s="130"/>
      <c r="F3" s="130"/>
      <c r="G3" s="130"/>
      <c r="H3" s="2"/>
    </row>
    <row r="4" spans="1:8" ht="18">
      <c r="A4" s="130" t="s">
        <v>36</v>
      </c>
      <c r="B4" s="130"/>
      <c r="C4" s="130"/>
      <c r="D4" s="130"/>
      <c r="E4" s="130"/>
      <c r="F4" s="130"/>
      <c r="G4" s="130"/>
      <c r="H4" s="130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1" t="s">
        <v>322</v>
      </c>
      <c r="E6" s="131"/>
      <c r="F6" s="131"/>
      <c r="G6" s="131"/>
      <c r="H6" s="2"/>
    </row>
    <row r="7" spans="1:9" ht="48.75" customHeight="1">
      <c r="A7" s="132" t="s">
        <v>323</v>
      </c>
      <c r="B7" s="122" t="s">
        <v>324</v>
      </c>
      <c r="C7" s="122" t="s">
        <v>256</v>
      </c>
      <c r="D7" s="122" t="s">
        <v>325</v>
      </c>
      <c r="E7" s="122" t="s">
        <v>35</v>
      </c>
      <c r="F7" s="124" t="s">
        <v>5</v>
      </c>
      <c r="G7" s="128" t="s">
        <v>163</v>
      </c>
      <c r="H7" s="129"/>
      <c r="I7" s="21"/>
    </row>
    <row r="8" spans="1:10" ht="20.25" customHeight="1">
      <c r="A8" s="133"/>
      <c r="B8" s="127"/>
      <c r="C8" s="127"/>
      <c r="D8" s="127"/>
      <c r="E8" s="123"/>
      <c r="F8" s="123"/>
      <c r="G8" s="6" t="s">
        <v>231</v>
      </c>
      <c r="H8" s="35" t="s">
        <v>236</v>
      </c>
      <c r="J8" s="92"/>
    </row>
    <row r="9" spans="1:9" ht="19.5" customHeight="1">
      <c r="A9" s="29">
        <v>1</v>
      </c>
      <c r="B9" s="30" t="s">
        <v>440</v>
      </c>
      <c r="C9" s="31">
        <v>3</v>
      </c>
      <c r="D9" s="30" t="s">
        <v>441</v>
      </c>
      <c r="E9" s="31">
        <v>5</v>
      </c>
      <c r="F9" s="31">
        <v>6</v>
      </c>
      <c r="G9" s="32" t="s">
        <v>3</v>
      </c>
      <c r="H9" s="32"/>
      <c r="I9" s="33">
        <v>8</v>
      </c>
    </row>
    <row r="10" spans="1:9" ht="39.75" customHeight="1">
      <c r="A10" s="96" t="s">
        <v>289</v>
      </c>
      <c r="B10" s="99">
        <v>51.2</v>
      </c>
      <c r="C10" s="100"/>
      <c r="D10" s="99">
        <v>52.851</v>
      </c>
      <c r="E10" s="100"/>
      <c r="F10" s="47">
        <f>D10-E10</f>
        <v>52.851</v>
      </c>
      <c r="G10" s="47">
        <f>D10/B10*100</f>
        <v>103.224609375</v>
      </c>
      <c r="H10" s="48" t="e">
        <f>D10/C10*100</f>
        <v>#DIV/0!</v>
      </c>
      <c r="I10" s="33"/>
    </row>
    <row r="11" spans="1:9" ht="66" customHeight="1">
      <c r="A11" s="97" t="s">
        <v>313</v>
      </c>
      <c r="B11" s="99">
        <v>1.2</v>
      </c>
      <c r="C11" s="100"/>
      <c r="D11" s="99">
        <v>1.191</v>
      </c>
      <c r="E11" s="100"/>
      <c r="F11" s="47">
        <f>D11-E11</f>
        <v>1.191</v>
      </c>
      <c r="G11" s="47">
        <f>D11/B11*100</f>
        <v>99.25</v>
      </c>
      <c r="H11" s="48" t="e">
        <f>D11/C11*100</f>
        <v>#DIV/0!</v>
      </c>
      <c r="I11" s="33"/>
    </row>
    <row r="12" spans="1:9" ht="53.25" customHeight="1">
      <c r="A12" s="97" t="s">
        <v>314</v>
      </c>
      <c r="B12" s="99">
        <v>83.7</v>
      </c>
      <c r="C12" s="100"/>
      <c r="D12" s="99">
        <v>90.543</v>
      </c>
      <c r="E12" s="100"/>
      <c r="F12" s="47">
        <f>D12-E12</f>
        <v>90.543</v>
      </c>
      <c r="G12" s="47">
        <f aca="true" t="shared" si="0" ref="G12:G30">D12/B12*100</f>
        <v>108.17562724014338</v>
      </c>
      <c r="H12" s="48" t="e">
        <f aca="true" t="shared" si="1" ref="H12:H30">D12/C12*100</f>
        <v>#DIV/0!</v>
      </c>
      <c r="I12" s="33"/>
    </row>
    <row r="13" spans="1:9" ht="52.5" customHeight="1">
      <c r="A13" s="97" t="s">
        <v>315</v>
      </c>
      <c r="B13" s="99">
        <v>0</v>
      </c>
      <c r="C13" s="100"/>
      <c r="D13" s="99">
        <v>-4.548</v>
      </c>
      <c r="E13" s="100"/>
      <c r="F13" s="47">
        <f>D13-E13</f>
        <v>-4.548</v>
      </c>
      <c r="G13" s="47" t="e">
        <f t="shared" si="0"/>
        <v>#DIV/0!</v>
      </c>
      <c r="H13" s="48" t="e">
        <f t="shared" si="1"/>
        <v>#DIV/0!</v>
      </c>
      <c r="I13" s="33"/>
    </row>
    <row r="14" spans="1:10" ht="76.5">
      <c r="A14" s="9" t="s">
        <v>273</v>
      </c>
      <c r="B14" s="47">
        <v>216</v>
      </c>
      <c r="C14" s="47"/>
      <c r="D14" s="47">
        <v>227.68</v>
      </c>
      <c r="E14" s="47">
        <v>322.8</v>
      </c>
      <c r="F14" s="47">
        <f>D14-E14</f>
        <v>-95.12</v>
      </c>
      <c r="G14" s="47">
        <f t="shared" si="0"/>
        <v>105.40740740740742</v>
      </c>
      <c r="H14" s="48" t="e">
        <f t="shared" si="1"/>
        <v>#DIV/0!</v>
      </c>
      <c r="J14" s="92"/>
    </row>
    <row r="15" spans="1:8" ht="102">
      <c r="A15" s="9" t="s">
        <v>274</v>
      </c>
      <c r="B15" s="47"/>
      <c r="C15" s="47"/>
      <c r="D15" s="47"/>
      <c r="E15" s="47">
        <v>-0.9</v>
      </c>
      <c r="F15" s="47"/>
      <c r="G15" s="47" t="e">
        <f t="shared" si="0"/>
        <v>#DIV/0!</v>
      </c>
      <c r="H15" s="48" t="e">
        <f t="shared" si="1"/>
        <v>#DIV/0!</v>
      </c>
    </row>
    <row r="16" spans="1:8" ht="38.25">
      <c r="A16" s="9" t="s">
        <v>428</v>
      </c>
      <c r="B16" s="47"/>
      <c r="C16" s="47"/>
      <c r="D16" s="47">
        <v>0.063</v>
      </c>
      <c r="E16" s="47">
        <v>4</v>
      </c>
      <c r="F16" s="47"/>
      <c r="G16" s="47" t="e">
        <f t="shared" si="0"/>
        <v>#DIV/0!</v>
      </c>
      <c r="H16" s="48" t="e">
        <f t="shared" si="1"/>
        <v>#DIV/0!</v>
      </c>
    </row>
    <row r="17" spans="1:8" ht="38.25">
      <c r="A17" s="17" t="s">
        <v>405</v>
      </c>
      <c r="B17" s="47"/>
      <c r="C17" s="47"/>
      <c r="D17" s="47"/>
      <c r="E17" s="47"/>
      <c r="F17" s="47">
        <f aca="true" t="shared" si="2" ref="F17:F31">D17-E17</f>
        <v>0</v>
      </c>
      <c r="G17" s="47" t="e">
        <f t="shared" si="0"/>
        <v>#DIV/0!</v>
      </c>
      <c r="H17" s="48" t="e">
        <f t="shared" si="1"/>
        <v>#DIV/0!</v>
      </c>
    </row>
    <row r="18" spans="1:8" ht="51">
      <c r="A18" s="9" t="s">
        <v>171</v>
      </c>
      <c r="B18" s="47">
        <v>26.4</v>
      </c>
      <c r="C18" s="47"/>
      <c r="D18" s="47">
        <v>27.146</v>
      </c>
      <c r="E18" s="47">
        <v>26.4</v>
      </c>
      <c r="F18" s="47">
        <f t="shared" si="2"/>
        <v>0.7460000000000022</v>
      </c>
      <c r="G18" s="47">
        <f t="shared" si="0"/>
        <v>102.82575757575758</v>
      </c>
      <c r="H18" s="48" t="e">
        <f t="shared" si="1"/>
        <v>#DIV/0!</v>
      </c>
    </row>
    <row r="19" spans="1:8" ht="63.75">
      <c r="A19" s="9" t="s">
        <v>175</v>
      </c>
      <c r="B19" s="47">
        <v>129.2</v>
      </c>
      <c r="C19" s="47"/>
      <c r="D19" s="47">
        <v>130.045</v>
      </c>
      <c r="E19" s="47">
        <v>96.4</v>
      </c>
      <c r="F19" s="47">
        <f t="shared" si="2"/>
        <v>33.64499999999998</v>
      </c>
      <c r="G19" s="47">
        <f t="shared" si="0"/>
        <v>100.65402476780186</v>
      </c>
      <c r="H19" s="48" t="e">
        <f t="shared" si="1"/>
        <v>#DIV/0!</v>
      </c>
    </row>
    <row r="20" spans="1:8" ht="63.75" hidden="1">
      <c r="A20" s="9" t="s">
        <v>414</v>
      </c>
      <c r="B20" s="47"/>
      <c r="C20" s="47"/>
      <c r="D20" s="47"/>
      <c r="E20" s="47"/>
      <c r="F20" s="47">
        <f t="shared" si="2"/>
        <v>0</v>
      </c>
      <c r="G20" s="47" t="e">
        <f t="shared" si="0"/>
        <v>#DIV/0!</v>
      </c>
      <c r="H20" s="48" t="e">
        <f t="shared" si="1"/>
        <v>#DIV/0!</v>
      </c>
    </row>
    <row r="21" spans="1:8" ht="63.75">
      <c r="A21" s="9" t="s">
        <v>414</v>
      </c>
      <c r="B21" s="47">
        <v>2.8</v>
      </c>
      <c r="C21" s="47"/>
      <c r="D21" s="47">
        <v>2.867</v>
      </c>
      <c r="E21" s="47"/>
      <c r="F21" s="47"/>
      <c r="G21" s="47">
        <f t="shared" si="0"/>
        <v>102.39285714285715</v>
      </c>
      <c r="H21" s="48" t="e">
        <f t="shared" si="1"/>
        <v>#DIV/0!</v>
      </c>
    </row>
    <row r="22" spans="1:8" ht="63.75">
      <c r="A22" s="19" t="s">
        <v>416</v>
      </c>
      <c r="B22" s="47">
        <v>5</v>
      </c>
      <c r="C22" s="47"/>
      <c r="D22" s="47">
        <v>5.415</v>
      </c>
      <c r="E22" s="47">
        <v>3.3</v>
      </c>
      <c r="F22" s="47">
        <f t="shared" si="2"/>
        <v>2.115</v>
      </c>
      <c r="G22" s="47">
        <f t="shared" si="0"/>
        <v>108.3</v>
      </c>
      <c r="H22" s="48" t="e">
        <f t="shared" si="1"/>
        <v>#DIV/0!</v>
      </c>
    </row>
    <row r="23" spans="1:8" ht="38.25" hidden="1">
      <c r="A23" s="19" t="s">
        <v>417</v>
      </c>
      <c r="B23" s="47"/>
      <c r="C23" s="47"/>
      <c r="D23" s="47"/>
      <c r="E23" s="47"/>
      <c r="F23" s="47">
        <f t="shared" si="2"/>
        <v>0</v>
      </c>
      <c r="G23" s="47" t="e">
        <f t="shared" si="0"/>
        <v>#DIV/0!</v>
      </c>
      <c r="H23" s="48" t="e">
        <f t="shared" si="1"/>
        <v>#DIV/0!</v>
      </c>
    </row>
    <row r="24" spans="1:8" ht="76.5">
      <c r="A24" s="9" t="s">
        <v>125</v>
      </c>
      <c r="B24" s="47">
        <v>51.3</v>
      </c>
      <c r="C24" s="47"/>
      <c r="D24" s="47">
        <v>52.92</v>
      </c>
      <c r="E24" s="47">
        <v>16.3</v>
      </c>
      <c r="F24" s="47">
        <f t="shared" si="2"/>
        <v>36.620000000000005</v>
      </c>
      <c r="G24" s="47">
        <f t="shared" si="0"/>
        <v>103.15789473684211</v>
      </c>
      <c r="H24" s="48" t="e">
        <f t="shared" si="1"/>
        <v>#DIV/0!</v>
      </c>
    </row>
    <row r="25" spans="1:8" ht="63.75">
      <c r="A25" s="9" t="s">
        <v>26</v>
      </c>
      <c r="B25" s="47"/>
      <c r="C25" s="47"/>
      <c r="D25" s="47"/>
      <c r="E25" s="47"/>
      <c r="F25" s="47">
        <f t="shared" si="2"/>
        <v>0</v>
      </c>
      <c r="G25" s="47" t="e">
        <f t="shared" si="0"/>
        <v>#DIV/0!</v>
      </c>
      <c r="H25" s="48" t="e">
        <f t="shared" si="1"/>
        <v>#DIV/0!</v>
      </c>
    </row>
    <row r="26" spans="1:8" ht="76.5">
      <c r="A26" s="9" t="s">
        <v>27</v>
      </c>
      <c r="B26" s="47">
        <v>6.3</v>
      </c>
      <c r="C26" s="47"/>
      <c r="D26" s="47">
        <v>6.3</v>
      </c>
      <c r="E26" s="47">
        <v>6.1</v>
      </c>
      <c r="F26" s="47">
        <f t="shared" si="2"/>
        <v>0.20000000000000018</v>
      </c>
      <c r="G26" s="47">
        <f t="shared" si="0"/>
        <v>100</v>
      </c>
      <c r="H26" s="48" t="e">
        <f t="shared" si="1"/>
        <v>#DIV/0!</v>
      </c>
    </row>
    <row r="27" spans="1:8" ht="51">
      <c r="A27" s="9" t="s">
        <v>316</v>
      </c>
      <c r="B27" s="47"/>
      <c r="C27" s="47"/>
      <c r="D27" s="47"/>
      <c r="E27" s="47"/>
      <c r="F27" s="47"/>
      <c r="G27" s="47" t="e">
        <f t="shared" si="0"/>
        <v>#DIV/0!</v>
      </c>
      <c r="H27" s="48" t="e">
        <f t="shared" si="1"/>
        <v>#DIV/0!</v>
      </c>
    </row>
    <row r="28" spans="1:8" ht="38.25">
      <c r="A28" s="9" t="s">
        <v>248</v>
      </c>
      <c r="B28" s="47"/>
      <c r="C28" s="47"/>
      <c r="D28" s="47"/>
      <c r="E28" s="47"/>
      <c r="F28" s="47"/>
      <c r="G28" s="47" t="e">
        <f t="shared" si="0"/>
        <v>#DIV/0!</v>
      </c>
      <c r="H28" s="48" t="e">
        <f t="shared" si="1"/>
        <v>#DIV/0!</v>
      </c>
    </row>
    <row r="29" spans="1:8" ht="25.5">
      <c r="A29" s="9" t="s">
        <v>180</v>
      </c>
      <c r="B29" s="47"/>
      <c r="C29" s="47"/>
      <c r="D29" s="47">
        <v>0.303</v>
      </c>
      <c r="E29" s="47">
        <v>0.1</v>
      </c>
      <c r="F29" s="47">
        <f>D29-E29</f>
        <v>0.20299999999999999</v>
      </c>
      <c r="G29" s="47" t="e">
        <f t="shared" si="0"/>
        <v>#DIV/0!</v>
      </c>
      <c r="H29" s="48" t="e">
        <f t="shared" si="1"/>
        <v>#DIV/0!</v>
      </c>
    </row>
    <row r="30" spans="1:8" ht="25.5">
      <c r="A30" s="9" t="s">
        <v>140</v>
      </c>
      <c r="B30" s="47">
        <v>52</v>
      </c>
      <c r="C30" s="47"/>
      <c r="D30" s="47">
        <v>52</v>
      </c>
      <c r="E30" s="47">
        <v>52.1</v>
      </c>
      <c r="F30" s="47">
        <f t="shared" si="2"/>
        <v>-0.10000000000000142</v>
      </c>
      <c r="G30" s="47">
        <f t="shared" si="0"/>
        <v>100</v>
      </c>
      <c r="H30" s="48" t="e">
        <f t="shared" si="1"/>
        <v>#DIV/0!</v>
      </c>
    </row>
    <row r="31" spans="1:8" ht="15">
      <c r="A31" s="11" t="s">
        <v>211</v>
      </c>
      <c r="B31" s="49">
        <f>SUM(B10:B30)</f>
        <v>625.0999999999999</v>
      </c>
      <c r="C31" s="49">
        <f>SUM(C10:C30)</f>
        <v>0</v>
      </c>
      <c r="D31" s="49">
        <f>SUM(D10:D30)</f>
        <v>644.7759999999998</v>
      </c>
      <c r="E31" s="49">
        <f>SUM(E14:E30)</f>
        <v>526.6000000000001</v>
      </c>
      <c r="F31" s="49">
        <f t="shared" si="2"/>
        <v>118.1759999999997</v>
      </c>
      <c r="G31" s="49">
        <f>D31/B31*100</f>
        <v>103.14765637498</v>
      </c>
      <c r="H31" s="52" t="e">
        <f>D31/C31*100</f>
        <v>#DIV/0!</v>
      </c>
    </row>
    <row r="32" spans="1:10" ht="25.5">
      <c r="A32" s="9" t="s">
        <v>418</v>
      </c>
      <c r="B32" s="47">
        <v>76.5</v>
      </c>
      <c r="C32" s="47"/>
      <c r="D32" s="47">
        <v>76.5</v>
      </c>
      <c r="E32" s="47"/>
      <c r="F32" s="47"/>
      <c r="G32" s="47">
        <f>D32/B32*100</f>
        <v>100</v>
      </c>
      <c r="H32" s="48" t="e">
        <f>D32/C32*100</f>
        <v>#DIV/0!</v>
      </c>
      <c r="J32" s="76"/>
    </row>
    <row r="33" spans="1:8" ht="25.5">
      <c r="A33" s="9" t="s">
        <v>419</v>
      </c>
      <c r="B33" s="47">
        <v>1129.3</v>
      </c>
      <c r="C33" s="47"/>
      <c r="D33" s="47">
        <v>1129.3</v>
      </c>
      <c r="E33" s="47"/>
      <c r="F33" s="47"/>
      <c r="G33" s="47">
        <f>D33/B33*100</f>
        <v>100</v>
      </c>
      <c r="H33" s="48" t="e">
        <f>D33/C33*100</f>
        <v>#DIV/0!</v>
      </c>
    </row>
    <row r="34" spans="1:8" ht="38.25">
      <c r="A34" s="9" t="s">
        <v>420</v>
      </c>
      <c r="B34" s="47">
        <v>387.8</v>
      </c>
      <c r="C34" s="47"/>
      <c r="D34" s="47">
        <v>387.8</v>
      </c>
      <c r="E34" s="47"/>
      <c r="F34" s="47"/>
      <c r="G34" s="47">
        <f>D34/B34*100</f>
        <v>100</v>
      </c>
      <c r="H34" s="48" t="e">
        <f>D34/C34*100</f>
        <v>#DIV/0!</v>
      </c>
    </row>
    <row r="35" spans="1:8" ht="25.5">
      <c r="A35" s="9" t="s">
        <v>393</v>
      </c>
      <c r="B35" s="47"/>
      <c r="C35" s="47"/>
      <c r="D35" s="47"/>
      <c r="E35" s="47"/>
      <c r="F35" s="47"/>
      <c r="G35" s="47" t="e">
        <f aca="true" t="shared" si="3" ref="G35:G40">D35/B35*100</f>
        <v>#DIV/0!</v>
      </c>
      <c r="H35" s="48" t="e">
        <f aca="true" t="shared" si="4" ref="H35:H40">D35/C35*100</f>
        <v>#DIV/0!</v>
      </c>
    </row>
    <row r="36" spans="1:8" ht="51">
      <c r="A36" s="9" t="s">
        <v>47</v>
      </c>
      <c r="B36" s="47">
        <v>50.2</v>
      </c>
      <c r="C36" s="47"/>
      <c r="D36" s="47">
        <v>50.2</v>
      </c>
      <c r="E36" s="47"/>
      <c r="F36" s="47"/>
      <c r="G36" s="47">
        <f t="shared" si="3"/>
        <v>100</v>
      </c>
      <c r="H36" s="48" t="e">
        <f t="shared" si="4"/>
        <v>#DIV/0!</v>
      </c>
    </row>
    <row r="37" spans="1:8" ht="25.5">
      <c r="A37" s="9" t="s">
        <v>117</v>
      </c>
      <c r="B37" s="47">
        <v>78.15</v>
      </c>
      <c r="C37" s="47"/>
      <c r="D37" s="47">
        <v>78.15</v>
      </c>
      <c r="E37" s="47"/>
      <c r="F37" s="47"/>
      <c r="G37" s="47">
        <f t="shared" si="3"/>
        <v>100</v>
      </c>
      <c r="H37" s="48" t="e">
        <f t="shared" si="4"/>
        <v>#DIV/0!</v>
      </c>
    </row>
    <row r="38" spans="1:8" ht="38.25">
      <c r="A38" s="9" t="s">
        <v>139</v>
      </c>
      <c r="B38" s="47"/>
      <c r="C38" s="47"/>
      <c r="D38" s="47"/>
      <c r="E38" s="47"/>
      <c r="F38" s="47"/>
      <c r="G38" s="47" t="e">
        <f t="shared" si="3"/>
        <v>#DIV/0!</v>
      </c>
      <c r="H38" s="48" t="e">
        <f t="shared" si="4"/>
        <v>#DIV/0!</v>
      </c>
    </row>
    <row r="39" spans="1:8" ht="25.5">
      <c r="A39" s="9" t="s">
        <v>138</v>
      </c>
      <c r="B39" s="47">
        <v>30</v>
      </c>
      <c r="C39" s="47"/>
      <c r="D39" s="47"/>
      <c r="E39" s="47"/>
      <c r="F39" s="47"/>
      <c r="G39" s="47">
        <f t="shared" si="3"/>
        <v>0</v>
      </c>
      <c r="H39" s="48" t="e">
        <f t="shared" si="4"/>
        <v>#DIV/0!</v>
      </c>
    </row>
    <row r="40" spans="1:8" ht="38.25">
      <c r="A40" s="9" t="s">
        <v>120</v>
      </c>
      <c r="B40" s="47"/>
      <c r="C40" s="47"/>
      <c r="D40" s="47">
        <v>-0.001</v>
      </c>
      <c r="E40" s="47"/>
      <c r="F40" s="47"/>
      <c r="G40" s="47" t="e">
        <f t="shared" si="3"/>
        <v>#DIV/0!</v>
      </c>
      <c r="H40" s="48" t="e">
        <f t="shared" si="4"/>
        <v>#DIV/0!</v>
      </c>
    </row>
    <row r="41" spans="1:8" ht="15">
      <c r="A41" s="11" t="s">
        <v>213</v>
      </c>
      <c r="B41" s="49">
        <f>SUM(B32:B40)</f>
        <v>1751.95</v>
      </c>
      <c r="C41" s="49">
        <f>SUM(C32:C40)</f>
        <v>0</v>
      </c>
      <c r="D41" s="49">
        <f>SUM(D32:D40)</f>
        <v>1721.949</v>
      </c>
      <c r="E41" s="49">
        <f>SUM(E32:E36)</f>
        <v>0</v>
      </c>
      <c r="F41" s="49"/>
      <c r="G41" s="49">
        <f>D41/B41*100</f>
        <v>98.28756528439739</v>
      </c>
      <c r="H41" s="52" t="e">
        <f>D41/C41*100</f>
        <v>#DIV/0!</v>
      </c>
    </row>
    <row r="42" spans="1:8" ht="15">
      <c r="A42" s="11" t="s">
        <v>214</v>
      </c>
      <c r="B42" s="49">
        <f>B31+B41</f>
        <v>2377.05</v>
      </c>
      <c r="C42" s="49">
        <f>C31+C41</f>
        <v>0</v>
      </c>
      <c r="D42" s="49">
        <f>D31+D41</f>
        <v>2366.725</v>
      </c>
      <c r="E42" s="49">
        <f>E31+E41</f>
        <v>526.6000000000001</v>
      </c>
      <c r="F42" s="49"/>
      <c r="G42" s="49">
        <f>D42/B42*100</f>
        <v>99.56563808081444</v>
      </c>
      <c r="H42" s="52" t="e">
        <f>D42/C42*100</f>
        <v>#DIV/0!</v>
      </c>
    </row>
    <row r="43" spans="2:4" ht="12.75">
      <c r="B43" s="76"/>
      <c r="D43" s="76"/>
    </row>
    <row r="44" s="44" customFormat="1" ht="14.25">
      <c r="A44" s="43"/>
    </row>
    <row r="45" s="44" customFormat="1" ht="14.25">
      <c r="A45" s="43" t="s">
        <v>340</v>
      </c>
    </row>
    <row r="46" spans="1:2" ht="12.75">
      <c r="A46" s="2" t="s">
        <v>341</v>
      </c>
      <c r="B46" t="s">
        <v>52</v>
      </c>
    </row>
    <row r="47" ht="12.75">
      <c r="A47" s="2"/>
    </row>
    <row r="48" s="46" customFormat="1" ht="12">
      <c r="A48" s="45" t="s">
        <v>131</v>
      </c>
    </row>
  </sheetData>
  <sheetProtection/>
  <mergeCells count="11">
    <mergeCell ref="A1:I1"/>
    <mergeCell ref="A3:G3"/>
    <mergeCell ref="D6:G6"/>
    <mergeCell ref="A4:H4"/>
    <mergeCell ref="G7:H7"/>
    <mergeCell ref="A7:A8"/>
    <mergeCell ref="B7:B8"/>
    <mergeCell ref="D7:D8"/>
    <mergeCell ref="E7:E8"/>
    <mergeCell ref="F7:F8"/>
    <mergeCell ref="C7:C8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="75" zoomScaleNormal="75" zoomScalePageLayoutView="0" workbookViewId="0" topLeftCell="A21">
      <selection activeCell="D39" sqref="D39"/>
    </sheetView>
  </sheetViews>
  <sheetFormatPr defaultColWidth="9.00390625" defaultRowHeight="12.75"/>
  <cols>
    <col min="1" max="1" width="53.125" style="10" customWidth="1"/>
    <col min="2" max="3" width="15.875" style="0" customWidth="1"/>
    <col min="4" max="4" width="13.375" style="0" bestFit="1" customWidth="1"/>
    <col min="5" max="6" width="14.75390625" style="0" customWidth="1"/>
    <col min="7" max="7" width="15.625" style="0" customWidth="1"/>
    <col min="8" max="8" width="12.875" style="0" customWidth="1"/>
    <col min="9" max="9" width="11.625" style="0" bestFit="1" customWidth="1"/>
  </cols>
  <sheetData>
    <row r="1" spans="1:9" ht="15" customHeight="1">
      <c r="A1" s="134" t="s">
        <v>321</v>
      </c>
      <c r="B1" s="134"/>
      <c r="C1" s="134"/>
      <c r="D1" s="134"/>
      <c r="E1" s="134"/>
      <c r="F1" s="134"/>
      <c r="G1" s="134"/>
      <c r="H1" s="134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0" t="s">
        <v>222</v>
      </c>
      <c r="B3" s="130"/>
      <c r="C3" s="130"/>
      <c r="D3" s="130"/>
      <c r="E3" s="130"/>
      <c r="F3" s="130"/>
      <c r="G3" s="130"/>
      <c r="H3" s="2"/>
    </row>
    <row r="4" spans="1:8" ht="18">
      <c r="A4" s="130" t="s">
        <v>36</v>
      </c>
      <c r="B4" s="130"/>
      <c r="C4" s="130"/>
      <c r="D4" s="130"/>
      <c r="E4" s="130"/>
      <c r="F4" s="130"/>
      <c r="G4" s="130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1" t="s">
        <v>322</v>
      </c>
      <c r="E6" s="131"/>
      <c r="F6" s="131"/>
      <c r="G6" s="131"/>
      <c r="H6" s="2"/>
    </row>
    <row r="7" spans="1:8" ht="35.25" customHeight="1">
      <c r="A7" s="132" t="s">
        <v>323</v>
      </c>
      <c r="B7" s="122" t="s">
        <v>324</v>
      </c>
      <c r="C7" s="122" t="s">
        <v>256</v>
      </c>
      <c r="D7" s="122" t="s">
        <v>325</v>
      </c>
      <c r="E7" s="122" t="s">
        <v>35</v>
      </c>
      <c r="F7" s="124" t="s">
        <v>5</v>
      </c>
      <c r="G7" s="128" t="s">
        <v>163</v>
      </c>
      <c r="H7" s="129"/>
    </row>
    <row r="8" spans="1:13" ht="30.75" customHeight="1">
      <c r="A8" s="133"/>
      <c r="B8" s="127"/>
      <c r="C8" s="127"/>
      <c r="D8" s="127"/>
      <c r="E8" s="123"/>
      <c r="F8" s="123"/>
      <c r="G8" s="6" t="s">
        <v>231</v>
      </c>
      <c r="H8" s="35" t="s">
        <v>236</v>
      </c>
      <c r="I8" s="77"/>
      <c r="J8" s="77"/>
      <c r="K8" s="77"/>
      <c r="L8" s="77"/>
      <c r="M8" s="77"/>
    </row>
    <row r="9" spans="1:13" ht="19.5" customHeight="1">
      <c r="A9" s="29">
        <v>1</v>
      </c>
      <c r="B9" s="30" t="s">
        <v>440</v>
      </c>
      <c r="C9" s="30" t="s">
        <v>84</v>
      </c>
      <c r="D9" s="30" t="s">
        <v>441</v>
      </c>
      <c r="E9" s="31">
        <v>5</v>
      </c>
      <c r="F9" s="31">
        <v>6</v>
      </c>
      <c r="G9" s="32" t="s">
        <v>3</v>
      </c>
      <c r="H9" s="32" t="s">
        <v>85</v>
      </c>
      <c r="I9" s="111"/>
      <c r="J9" s="77"/>
      <c r="K9" s="77"/>
      <c r="L9" s="77"/>
      <c r="M9" s="77"/>
    </row>
    <row r="10" spans="1:13" ht="39.75" customHeight="1">
      <c r="A10" s="96" t="s">
        <v>289</v>
      </c>
      <c r="B10" s="99">
        <v>84.4</v>
      </c>
      <c r="C10" s="100"/>
      <c r="D10" s="99">
        <v>91.289</v>
      </c>
      <c r="E10" s="100"/>
      <c r="F10" s="47">
        <f>D10-E10</f>
        <v>91.289</v>
      </c>
      <c r="G10" s="47">
        <f>D10/B10*100</f>
        <v>108.16232227488152</v>
      </c>
      <c r="H10" s="48" t="e">
        <f>D10/C10*100</f>
        <v>#DIV/0!</v>
      </c>
      <c r="I10" s="108"/>
      <c r="J10" s="77"/>
      <c r="K10" s="77"/>
      <c r="L10" s="77"/>
      <c r="M10" s="77"/>
    </row>
    <row r="11" spans="1:13" ht="66" customHeight="1">
      <c r="A11" s="97" t="s">
        <v>313</v>
      </c>
      <c r="B11" s="99">
        <v>2.1</v>
      </c>
      <c r="C11" s="100"/>
      <c r="D11" s="99">
        <v>2.056</v>
      </c>
      <c r="E11" s="100"/>
      <c r="F11" s="47">
        <f>D11-E11</f>
        <v>2.056</v>
      </c>
      <c r="G11" s="47">
        <f>D11/B11*100</f>
        <v>97.90476190476191</v>
      </c>
      <c r="H11" s="48" t="e">
        <f>D11/C11*100</f>
        <v>#DIV/0!</v>
      </c>
      <c r="I11" s="108"/>
      <c r="J11" s="77"/>
      <c r="K11" s="77"/>
      <c r="L11" s="77"/>
      <c r="M11" s="77"/>
    </row>
    <row r="12" spans="1:13" ht="53.25" customHeight="1">
      <c r="A12" s="97" t="s">
        <v>314</v>
      </c>
      <c r="B12" s="99">
        <v>147.4</v>
      </c>
      <c r="C12" s="100"/>
      <c r="D12" s="99">
        <v>156.392</v>
      </c>
      <c r="E12" s="100"/>
      <c r="F12" s="47">
        <f>D12-E12</f>
        <v>156.392</v>
      </c>
      <c r="G12" s="47">
        <f aca="true" t="shared" si="0" ref="G12:G27">D12/B12*100</f>
        <v>106.10040705563092</v>
      </c>
      <c r="H12" s="48" t="e">
        <f aca="true" t="shared" si="1" ref="H12:H27">D12/C12*100</f>
        <v>#DIV/0!</v>
      </c>
      <c r="I12" s="108"/>
      <c r="J12" s="77"/>
      <c r="K12" s="77"/>
      <c r="L12" s="77"/>
      <c r="M12" s="77"/>
    </row>
    <row r="13" spans="1:13" ht="52.5" customHeight="1">
      <c r="A13" s="97" t="s">
        <v>315</v>
      </c>
      <c r="B13" s="99">
        <v>0</v>
      </c>
      <c r="C13" s="100"/>
      <c r="D13" s="99">
        <v>-7.856</v>
      </c>
      <c r="E13" s="100"/>
      <c r="F13" s="47">
        <f>D13-E13</f>
        <v>-7.856</v>
      </c>
      <c r="G13" s="47" t="e">
        <f t="shared" si="0"/>
        <v>#DIV/0!</v>
      </c>
      <c r="H13" s="48" t="e">
        <f t="shared" si="1"/>
        <v>#DIV/0!</v>
      </c>
      <c r="I13" s="108"/>
      <c r="J13" s="77"/>
      <c r="K13" s="77"/>
      <c r="L13" s="77"/>
      <c r="M13" s="77"/>
    </row>
    <row r="14" spans="1:13" ht="76.5">
      <c r="A14" s="9" t="s">
        <v>273</v>
      </c>
      <c r="B14" s="47">
        <v>45.7</v>
      </c>
      <c r="C14" s="47"/>
      <c r="D14" s="47">
        <v>58.817</v>
      </c>
      <c r="E14" s="47">
        <v>45.2</v>
      </c>
      <c r="F14" s="47">
        <f>D14-E14</f>
        <v>13.616999999999997</v>
      </c>
      <c r="G14" s="47">
        <f t="shared" si="0"/>
        <v>128.70240700218818</v>
      </c>
      <c r="H14" s="48" t="e">
        <f t="shared" si="1"/>
        <v>#DIV/0!</v>
      </c>
      <c r="I14" s="98"/>
      <c r="J14" s="77"/>
      <c r="K14" s="77"/>
      <c r="L14" s="77"/>
      <c r="M14" s="77"/>
    </row>
    <row r="15" spans="1:13" ht="38.25">
      <c r="A15" s="9" t="s">
        <v>428</v>
      </c>
      <c r="B15" s="47">
        <v>1.7</v>
      </c>
      <c r="C15" s="47"/>
      <c r="D15" s="47">
        <v>1.701</v>
      </c>
      <c r="E15" s="47"/>
      <c r="F15" s="47"/>
      <c r="G15" s="47">
        <f t="shared" si="0"/>
        <v>100.05882352941178</v>
      </c>
      <c r="H15" s="48" t="e">
        <f t="shared" si="1"/>
        <v>#DIV/0!</v>
      </c>
      <c r="I15" s="98"/>
      <c r="J15" s="77"/>
      <c r="K15" s="77"/>
      <c r="L15" s="77"/>
      <c r="M15" s="77"/>
    </row>
    <row r="16" spans="1:13" ht="51">
      <c r="A16" s="9" t="s">
        <v>171</v>
      </c>
      <c r="B16" s="47">
        <v>21.6</v>
      </c>
      <c r="C16" s="47"/>
      <c r="D16" s="47">
        <v>22.937</v>
      </c>
      <c r="E16" s="47">
        <v>21.4</v>
      </c>
      <c r="F16" s="47">
        <f aca="true" t="shared" si="2" ref="F16:F27">D16-E16</f>
        <v>1.5370000000000026</v>
      </c>
      <c r="G16" s="47">
        <f t="shared" si="0"/>
        <v>106.18981481481482</v>
      </c>
      <c r="H16" s="48" t="e">
        <f t="shared" si="1"/>
        <v>#DIV/0!</v>
      </c>
      <c r="I16" s="77"/>
      <c r="J16" s="77"/>
      <c r="K16" s="77"/>
      <c r="L16" s="77"/>
      <c r="M16" s="77"/>
    </row>
    <row r="17" spans="1:8" ht="76.5">
      <c r="A17" s="9" t="s">
        <v>175</v>
      </c>
      <c r="B17" s="47">
        <v>103.8</v>
      </c>
      <c r="C17" s="47"/>
      <c r="D17" s="47">
        <v>111.346</v>
      </c>
      <c r="E17" s="47">
        <v>6.5</v>
      </c>
      <c r="F17" s="47">
        <f t="shared" si="2"/>
        <v>104.846</v>
      </c>
      <c r="G17" s="47">
        <f t="shared" si="0"/>
        <v>107.26974951830444</v>
      </c>
      <c r="H17" s="48" t="e">
        <f t="shared" si="1"/>
        <v>#DIV/0!</v>
      </c>
    </row>
    <row r="18" spans="1:8" ht="76.5">
      <c r="A18" s="9" t="s">
        <v>414</v>
      </c>
      <c r="B18" s="47"/>
      <c r="C18" s="47"/>
      <c r="D18" s="47">
        <v>0.038</v>
      </c>
      <c r="E18" s="47"/>
      <c r="F18" s="47">
        <f t="shared" si="2"/>
        <v>0.038</v>
      </c>
      <c r="G18" s="47" t="e">
        <f t="shared" si="0"/>
        <v>#DIV/0!</v>
      </c>
      <c r="H18" s="48" t="e">
        <f t="shared" si="1"/>
        <v>#DIV/0!</v>
      </c>
    </row>
    <row r="19" spans="1:8" ht="76.5">
      <c r="A19" s="19" t="s">
        <v>421</v>
      </c>
      <c r="B19" s="47">
        <v>3</v>
      </c>
      <c r="C19" s="47"/>
      <c r="D19" s="47">
        <v>3.83</v>
      </c>
      <c r="E19" s="47">
        <v>3.5</v>
      </c>
      <c r="F19" s="47">
        <f t="shared" si="2"/>
        <v>0.33000000000000007</v>
      </c>
      <c r="G19" s="47">
        <f t="shared" si="0"/>
        <v>127.66666666666666</v>
      </c>
      <c r="H19" s="48" t="e">
        <f t="shared" si="1"/>
        <v>#DIV/0!</v>
      </c>
    </row>
    <row r="20" spans="1:8" ht="38.25" hidden="1">
      <c r="A20" s="9" t="s">
        <v>409</v>
      </c>
      <c r="B20" s="47"/>
      <c r="C20" s="47"/>
      <c r="D20" s="47"/>
      <c r="E20" s="47"/>
      <c r="F20" s="47">
        <f t="shared" si="2"/>
        <v>0</v>
      </c>
      <c r="G20" s="47" t="e">
        <f t="shared" si="0"/>
        <v>#DIV/0!</v>
      </c>
      <c r="H20" s="48" t="e">
        <f t="shared" si="1"/>
        <v>#DIV/0!</v>
      </c>
    </row>
    <row r="21" spans="1:8" ht="89.25">
      <c r="A21" s="9" t="s">
        <v>125</v>
      </c>
      <c r="B21" s="47">
        <v>36.3</v>
      </c>
      <c r="C21" s="47"/>
      <c r="D21" s="47">
        <v>49.132</v>
      </c>
      <c r="E21" s="47">
        <v>20.4</v>
      </c>
      <c r="F21" s="47">
        <f t="shared" si="2"/>
        <v>28.732</v>
      </c>
      <c r="G21" s="47">
        <f t="shared" si="0"/>
        <v>135.34986225895318</v>
      </c>
      <c r="H21" s="48" t="e">
        <f t="shared" si="1"/>
        <v>#DIV/0!</v>
      </c>
    </row>
    <row r="22" spans="1:8" ht="63.75">
      <c r="A22" s="9" t="s">
        <v>410</v>
      </c>
      <c r="B22" s="47"/>
      <c r="C22" s="47"/>
      <c r="D22" s="47"/>
      <c r="E22" s="47"/>
      <c r="F22" s="47">
        <f t="shared" si="2"/>
        <v>0</v>
      </c>
      <c r="G22" s="47" t="e">
        <f t="shared" si="0"/>
        <v>#DIV/0!</v>
      </c>
      <c r="H22" s="48" t="e">
        <f t="shared" si="1"/>
        <v>#DIV/0!</v>
      </c>
    </row>
    <row r="23" spans="1:8" ht="76.5">
      <c r="A23" s="9" t="s">
        <v>177</v>
      </c>
      <c r="B23" s="47">
        <v>13.4</v>
      </c>
      <c r="C23" s="47"/>
      <c r="D23" s="47">
        <v>13.9</v>
      </c>
      <c r="E23" s="47">
        <v>13.7</v>
      </c>
      <c r="F23" s="47">
        <f t="shared" si="2"/>
        <v>0.20000000000000107</v>
      </c>
      <c r="G23" s="47">
        <f t="shared" si="0"/>
        <v>103.73134328358209</v>
      </c>
      <c r="H23" s="48" t="e">
        <f t="shared" si="1"/>
        <v>#DIV/0!</v>
      </c>
    </row>
    <row r="24" spans="1:8" ht="25.5">
      <c r="A24" s="9" t="s">
        <v>283</v>
      </c>
      <c r="B24" s="47"/>
      <c r="C24" s="47"/>
      <c r="D24" s="47"/>
      <c r="E24" s="47"/>
      <c r="F24" s="47"/>
      <c r="G24" s="47" t="e">
        <f t="shared" si="0"/>
        <v>#DIV/0!</v>
      </c>
      <c r="H24" s="48" t="e">
        <f t="shared" si="1"/>
        <v>#DIV/0!</v>
      </c>
    </row>
    <row r="25" spans="1:8" ht="51">
      <c r="A25" s="9" t="s">
        <v>316</v>
      </c>
      <c r="B25" s="47"/>
      <c r="C25" s="47"/>
      <c r="D25" s="47"/>
      <c r="E25" s="47"/>
      <c r="F25" s="47"/>
      <c r="G25" s="47" t="e">
        <f t="shared" si="0"/>
        <v>#DIV/0!</v>
      </c>
      <c r="H25" s="48" t="e">
        <f t="shared" si="1"/>
        <v>#DIV/0!</v>
      </c>
    </row>
    <row r="26" spans="1:8" ht="25.5">
      <c r="A26" s="9" t="s">
        <v>178</v>
      </c>
      <c r="B26" s="47"/>
      <c r="C26" s="47"/>
      <c r="D26" s="47"/>
      <c r="E26" s="47"/>
      <c r="F26" s="47">
        <f t="shared" si="2"/>
        <v>0</v>
      </c>
      <c r="G26" s="47" t="e">
        <f t="shared" si="0"/>
        <v>#DIV/0!</v>
      </c>
      <c r="H26" s="48" t="e">
        <f t="shared" si="1"/>
        <v>#DIV/0!</v>
      </c>
    </row>
    <row r="27" spans="1:8" ht="25.5">
      <c r="A27" s="9" t="s">
        <v>147</v>
      </c>
      <c r="B27" s="47">
        <v>2.1</v>
      </c>
      <c r="C27" s="47"/>
      <c r="D27" s="47">
        <v>2.162</v>
      </c>
      <c r="E27" s="47">
        <v>0.2</v>
      </c>
      <c r="F27" s="47">
        <f t="shared" si="2"/>
        <v>1.962</v>
      </c>
      <c r="G27" s="47">
        <f t="shared" si="0"/>
        <v>102.95238095238095</v>
      </c>
      <c r="H27" s="48" t="e">
        <f t="shared" si="1"/>
        <v>#DIV/0!</v>
      </c>
    </row>
    <row r="28" spans="1:8" s="40" customFormat="1" ht="15">
      <c r="A28" s="11" t="s">
        <v>211</v>
      </c>
      <c r="B28" s="49">
        <f>SUM(B10:B27)</f>
        <v>461.50000000000006</v>
      </c>
      <c r="C28" s="49">
        <f>SUM(C10:C27)</f>
        <v>0</v>
      </c>
      <c r="D28" s="49">
        <f>SUM(D10:D27)</f>
        <v>505.74399999999997</v>
      </c>
      <c r="E28" s="49">
        <f>SUM(E14:E27)</f>
        <v>110.9</v>
      </c>
      <c r="F28" s="49">
        <f>SUM(F14:F26)</f>
        <v>149.29999999999998</v>
      </c>
      <c r="G28" s="49">
        <f>D28/B28*100</f>
        <v>109.58699891657638</v>
      </c>
      <c r="H28" s="52" t="e">
        <f>D28/C28*100</f>
        <v>#DIV/0!</v>
      </c>
    </row>
    <row r="29" spans="1:9" ht="38.25">
      <c r="A29" s="9" t="s">
        <v>179</v>
      </c>
      <c r="B29" s="47">
        <v>238.3</v>
      </c>
      <c r="C29" s="47"/>
      <c r="D29" s="47">
        <v>238.3</v>
      </c>
      <c r="E29" s="47"/>
      <c r="F29" s="47"/>
      <c r="G29" s="47">
        <f>D29/B29*100</f>
        <v>100</v>
      </c>
      <c r="H29" s="48" t="e">
        <f>D29/C29*100</f>
        <v>#DIV/0!</v>
      </c>
      <c r="I29" s="76"/>
    </row>
    <row r="30" spans="1:8" ht="38.25">
      <c r="A30" s="9" t="s">
        <v>423</v>
      </c>
      <c r="B30" s="47">
        <v>182.2</v>
      </c>
      <c r="C30" s="47"/>
      <c r="D30" s="47">
        <v>182.2</v>
      </c>
      <c r="E30" s="47"/>
      <c r="F30" s="47"/>
      <c r="G30" s="47">
        <f>D30/B30*100</f>
        <v>100</v>
      </c>
      <c r="H30" s="48" t="e">
        <f>D30/C30*100</f>
        <v>#DIV/0!</v>
      </c>
    </row>
    <row r="31" spans="1:8" ht="38.25">
      <c r="A31" s="9" t="s">
        <v>424</v>
      </c>
      <c r="B31" s="47">
        <v>480.4</v>
      </c>
      <c r="C31" s="47"/>
      <c r="D31" s="47">
        <v>480.4</v>
      </c>
      <c r="E31" s="47"/>
      <c r="F31" s="47"/>
      <c r="G31" s="47">
        <f>D31/B31*100</f>
        <v>100</v>
      </c>
      <c r="H31" s="48" t="e">
        <f>D31/C31*100</f>
        <v>#DIV/0!</v>
      </c>
    </row>
    <row r="32" spans="1:8" ht="25.5">
      <c r="A32" s="9" t="s">
        <v>394</v>
      </c>
      <c r="B32" s="47"/>
      <c r="C32" s="47"/>
      <c r="D32" s="47"/>
      <c r="E32" s="47"/>
      <c r="F32" s="47"/>
      <c r="G32" s="47" t="e">
        <f aca="true" t="shared" si="3" ref="G32:G38">D32/B32*100</f>
        <v>#DIV/0!</v>
      </c>
      <c r="H32" s="48" t="e">
        <f aca="true" t="shared" si="4" ref="H32:H38">D32/C32*100</f>
        <v>#DIV/0!</v>
      </c>
    </row>
    <row r="33" spans="1:8" ht="51">
      <c r="A33" s="9" t="s">
        <v>233</v>
      </c>
      <c r="B33" s="47">
        <v>48.2</v>
      </c>
      <c r="C33" s="47"/>
      <c r="D33" s="47">
        <v>48.2</v>
      </c>
      <c r="E33" s="47"/>
      <c r="F33" s="47"/>
      <c r="G33" s="47">
        <f t="shared" si="3"/>
        <v>100</v>
      </c>
      <c r="H33" s="48" t="e">
        <f t="shared" si="4"/>
        <v>#DIV/0!</v>
      </c>
    </row>
    <row r="34" spans="1:8" ht="25.5">
      <c r="A34" s="9" t="s">
        <v>251</v>
      </c>
      <c r="B34" s="47"/>
      <c r="C34" s="47"/>
      <c r="D34" s="47"/>
      <c r="E34" s="47"/>
      <c r="F34" s="47"/>
      <c r="G34" s="47" t="e">
        <f t="shared" si="3"/>
        <v>#DIV/0!</v>
      </c>
      <c r="H34" s="48" t="e">
        <f t="shared" si="4"/>
        <v>#DIV/0!</v>
      </c>
    </row>
    <row r="35" spans="1:8" ht="25.5">
      <c r="A35" s="9" t="s">
        <v>141</v>
      </c>
      <c r="B35" s="47"/>
      <c r="C35" s="47"/>
      <c r="D35" s="47"/>
      <c r="E35" s="47"/>
      <c r="F35" s="47"/>
      <c r="G35" s="47" t="e">
        <f t="shared" si="3"/>
        <v>#DIV/0!</v>
      </c>
      <c r="H35" s="48" t="e">
        <f t="shared" si="4"/>
        <v>#DIV/0!</v>
      </c>
    </row>
    <row r="36" spans="1:8" ht="51">
      <c r="A36" s="9" t="s">
        <v>114</v>
      </c>
      <c r="B36" s="47"/>
      <c r="C36" s="47"/>
      <c r="D36" s="47">
        <v>-0.001</v>
      </c>
      <c r="E36" s="47"/>
      <c r="F36" s="47"/>
      <c r="G36" s="47" t="e">
        <f t="shared" si="3"/>
        <v>#DIV/0!</v>
      </c>
      <c r="H36" s="48" t="e">
        <f t="shared" si="4"/>
        <v>#DIV/0!</v>
      </c>
    </row>
    <row r="37" spans="1:8" s="40" customFormat="1" ht="15">
      <c r="A37" s="11" t="s">
        <v>213</v>
      </c>
      <c r="B37" s="49">
        <f>SUM(B29:B35)</f>
        <v>949.1</v>
      </c>
      <c r="C37" s="49">
        <f>SUM(C29:C33)</f>
        <v>0</v>
      </c>
      <c r="D37" s="49">
        <f>SUM(D29:D35)</f>
        <v>949.1</v>
      </c>
      <c r="E37" s="49">
        <f>SUM(E29:E34)</f>
        <v>0</v>
      </c>
      <c r="F37" s="49"/>
      <c r="G37" s="49">
        <f t="shared" si="3"/>
        <v>100</v>
      </c>
      <c r="H37" s="52" t="e">
        <f t="shared" si="4"/>
        <v>#DIV/0!</v>
      </c>
    </row>
    <row r="38" spans="1:8" s="40" customFormat="1" ht="15">
      <c r="A38" s="11" t="s">
        <v>214</v>
      </c>
      <c r="B38" s="49">
        <f>B37+B28</f>
        <v>1410.6000000000001</v>
      </c>
      <c r="C38" s="49">
        <f>C37+C28</f>
        <v>0</v>
      </c>
      <c r="D38" s="49">
        <f>D37+D28</f>
        <v>1454.844</v>
      </c>
      <c r="E38" s="49">
        <f>E37+E28</f>
        <v>110.9</v>
      </c>
      <c r="F38" s="49"/>
      <c r="G38" s="49">
        <f t="shared" si="3"/>
        <v>103.13653764355593</v>
      </c>
      <c r="H38" s="52" t="e">
        <f t="shared" si="4"/>
        <v>#DIV/0!</v>
      </c>
    </row>
    <row r="39" spans="2:8" ht="12.75">
      <c r="B39" s="7"/>
      <c r="C39" s="7"/>
      <c r="D39" s="79"/>
      <c r="E39" s="7"/>
      <c r="F39" s="7"/>
      <c r="G39" s="7"/>
      <c r="H39" s="2"/>
    </row>
    <row r="40" spans="2:8" ht="12.75">
      <c r="B40" s="2"/>
      <c r="C40" s="2"/>
      <c r="D40" s="2"/>
      <c r="E40" s="2"/>
      <c r="F40" s="2"/>
      <c r="G40" s="2"/>
      <c r="H40" s="2"/>
    </row>
    <row r="42" s="44" customFormat="1" ht="14.25">
      <c r="A42" s="43"/>
    </row>
    <row r="43" s="44" customFormat="1" ht="14.25">
      <c r="A43" s="43" t="s">
        <v>340</v>
      </c>
    </row>
    <row r="44" spans="1:2" ht="12.75">
      <c r="A44" s="2" t="s">
        <v>341</v>
      </c>
      <c r="B44" t="s">
        <v>52</v>
      </c>
    </row>
    <row r="45" ht="12.75">
      <c r="A45" s="2"/>
    </row>
    <row r="46" ht="12.75">
      <c r="A46" s="2"/>
    </row>
    <row r="47" ht="12.75">
      <c r="A47" s="2"/>
    </row>
    <row r="48" s="46" customFormat="1" ht="12">
      <c r="A48" s="45" t="s">
        <v>131</v>
      </c>
    </row>
  </sheetData>
  <sheetProtection/>
  <mergeCells count="11"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="75" zoomScaleNormal="75" zoomScalePageLayoutView="0" workbookViewId="0" topLeftCell="A23">
      <selection activeCell="B44" sqref="B44"/>
    </sheetView>
  </sheetViews>
  <sheetFormatPr defaultColWidth="9.00390625" defaultRowHeight="12.75"/>
  <cols>
    <col min="1" max="1" width="52.75390625" style="10" customWidth="1"/>
    <col min="2" max="2" width="14.25390625" style="0" customWidth="1"/>
    <col min="3" max="3" width="14.625" style="0" customWidth="1"/>
    <col min="4" max="6" width="15.875" style="0" customWidth="1"/>
    <col min="7" max="7" width="15.75390625" style="0" customWidth="1"/>
    <col min="8" max="8" width="11.125" style="0" customWidth="1"/>
    <col min="9" max="9" width="13.00390625" style="0" customWidth="1"/>
    <col min="11" max="11" width="12.125" style="0" bestFit="1" customWidth="1"/>
  </cols>
  <sheetData>
    <row r="1" spans="1:9" ht="15" customHeight="1">
      <c r="A1" s="134" t="s">
        <v>321</v>
      </c>
      <c r="B1" s="134"/>
      <c r="C1" s="134"/>
      <c r="D1" s="134"/>
      <c r="E1" s="134"/>
      <c r="F1" s="134"/>
      <c r="G1" s="134"/>
      <c r="H1" s="134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0" t="s">
        <v>212</v>
      </c>
      <c r="B3" s="130"/>
      <c r="C3" s="130"/>
      <c r="D3" s="130"/>
      <c r="E3" s="130"/>
      <c r="F3" s="130"/>
      <c r="G3" s="130"/>
      <c r="H3" s="2"/>
    </row>
    <row r="4" spans="1:8" ht="18">
      <c r="A4" s="130" t="s">
        <v>36</v>
      </c>
      <c r="B4" s="130"/>
      <c r="C4" s="130"/>
      <c r="D4" s="130"/>
      <c r="E4" s="130"/>
      <c r="F4" s="130"/>
      <c r="G4" s="130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1" t="s">
        <v>322</v>
      </c>
      <c r="E6" s="131"/>
      <c r="F6" s="131"/>
      <c r="G6" s="131"/>
      <c r="H6" s="2"/>
    </row>
    <row r="7" spans="1:8" ht="39" customHeight="1">
      <c r="A7" s="132" t="s">
        <v>323</v>
      </c>
      <c r="B7" s="122" t="s">
        <v>324</v>
      </c>
      <c r="C7" s="122" t="s">
        <v>256</v>
      </c>
      <c r="D7" s="122" t="s">
        <v>325</v>
      </c>
      <c r="E7" s="122" t="s">
        <v>35</v>
      </c>
      <c r="F7" s="124" t="s">
        <v>5</v>
      </c>
      <c r="G7" s="128" t="s">
        <v>163</v>
      </c>
      <c r="H7" s="129"/>
    </row>
    <row r="8" spans="1:13" ht="24.75" customHeight="1">
      <c r="A8" s="133"/>
      <c r="B8" s="127"/>
      <c r="C8" s="127"/>
      <c r="D8" s="127"/>
      <c r="E8" s="123"/>
      <c r="F8" s="123"/>
      <c r="G8" s="6" t="s">
        <v>231</v>
      </c>
      <c r="H8" s="35" t="s">
        <v>236</v>
      </c>
      <c r="I8" s="111"/>
      <c r="J8" s="77"/>
      <c r="K8" s="77"/>
      <c r="L8" s="77"/>
      <c r="M8" s="77"/>
    </row>
    <row r="9" spans="1:13" ht="19.5" customHeight="1">
      <c r="A9" s="29">
        <v>1</v>
      </c>
      <c r="B9" s="30" t="s">
        <v>440</v>
      </c>
      <c r="C9" s="31">
        <v>3</v>
      </c>
      <c r="D9" s="30" t="s">
        <v>441</v>
      </c>
      <c r="E9" s="31">
        <v>5</v>
      </c>
      <c r="F9" s="31">
        <v>6</v>
      </c>
      <c r="G9" s="32" t="s">
        <v>3</v>
      </c>
      <c r="H9" s="32" t="s">
        <v>85</v>
      </c>
      <c r="I9" s="77"/>
      <c r="J9" s="77"/>
      <c r="K9" s="77"/>
      <c r="L9" s="77"/>
      <c r="M9" s="77"/>
    </row>
    <row r="10" spans="1:13" ht="39.75" customHeight="1">
      <c r="A10" s="96" t="s">
        <v>289</v>
      </c>
      <c r="B10" s="99">
        <v>47.1</v>
      </c>
      <c r="C10" s="100"/>
      <c r="D10" s="99">
        <v>51.89</v>
      </c>
      <c r="E10" s="100"/>
      <c r="F10" s="47">
        <f>D10-E10</f>
        <v>51.89</v>
      </c>
      <c r="G10" s="47">
        <f>D10/B10*100</f>
        <v>110.16985138004247</v>
      </c>
      <c r="H10" s="48" t="e">
        <f>D10/C10*100</f>
        <v>#DIV/0!</v>
      </c>
      <c r="I10" s="98"/>
      <c r="J10" s="77"/>
      <c r="K10" s="77"/>
      <c r="L10" s="77"/>
      <c r="M10" s="77"/>
    </row>
    <row r="11" spans="1:13" ht="66" customHeight="1">
      <c r="A11" s="97" t="s">
        <v>313</v>
      </c>
      <c r="B11" s="99">
        <v>1.2</v>
      </c>
      <c r="C11" s="100"/>
      <c r="D11" s="99">
        <v>1.169</v>
      </c>
      <c r="E11" s="100"/>
      <c r="F11" s="47">
        <f>D11-E11</f>
        <v>1.169</v>
      </c>
      <c r="G11" s="47">
        <f>D11/B11*100</f>
        <v>97.41666666666667</v>
      </c>
      <c r="H11" s="48" t="e">
        <f>D11/C11*100</f>
        <v>#DIV/0!</v>
      </c>
      <c r="I11" s="98"/>
      <c r="J11" s="77"/>
      <c r="K11" s="77"/>
      <c r="L11" s="77"/>
      <c r="M11" s="77"/>
    </row>
    <row r="12" spans="1:13" ht="53.25" customHeight="1">
      <c r="A12" s="97" t="s">
        <v>314</v>
      </c>
      <c r="B12" s="99">
        <v>71.9</v>
      </c>
      <c r="C12" s="100"/>
      <c r="D12" s="99">
        <v>88.896</v>
      </c>
      <c r="E12" s="100"/>
      <c r="F12" s="47">
        <f>D12-E12</f>
        <v>88.896</v>
      </c>
      <c r="G12" s="47">
        <f aca="true" t="shared" si="0" ref="G12:G30">D12/B12*100</f>
        <v>123.63838664812239</v>
      </c>
      <c r="H12" s="48" t="e">
        <f aca="true" t="shared" si="1" ref="H12:H30">D12/C12*100</f>
        <v>#DIV/0!</v>
      </c>
      <c r="I12" s="98"/>
      <c r="J12" s="77"/>
      <c r="K12" s="77"/>
      <c r="L12" s="77"/>
      <c r="M12" s="77"/>
    </row>
    <row r="13" spans="1:13" ht="52.5" customHeight="1">
      <c r="A13" s="97" t="s">
        <v>315</v>
      </c>
      <c r="B13" s="99">
        <v>4.8</v>
      </c>
      <c r="C13" s="100"/>
      <c r="D13" s="99">
        <v>-4.465</v>
      </c>
      <c r="E13" s="100"/>
      <c r="F13" s="47">
        <f>D13-E13</f>
        <v>-4.465</v>
      </c>
      <c r="G13" s="47">
        <f t="shared" si="0"/>
        <v>-93.02083333333333</v>
      </c>
      <c r="H13" s="48" t="e">
        <f t="shared" si="1"/>
        <v>#DIV/0!</v>
      </c>
      <c r="I13" s="98"/>
      <c r="J13" s="77"/>
      <c r="K13" s="77"/>
      <c r="L13" s="77"/>
      <c r="M13" s="77"/>
    </row>
    <row r="14" spans="1:13" ht="76.5">
      <c r="A14" s="9" t="s">
        <v>273</v>
      </c>
      <c r="B14" s="47">
        <v>73</v>
      </c>
      <c r="C14" s="47"/>
      <c r="D14" s="47">
        <v>77.351</v>
      </c>
      <c r="E14" s="47">
        <v>63.8</v>
      </c>
      <c r="F14" s="47">
        <f>D14-E14</f>
        <v>13.551000000000002</v>
      </c>
      <c r="G14" s="47">
        <f t="shared" si="0"/>
        <v>105.96027397260275</v>
      </c>
      <c r="H14" s="48" t="e">
        <f t="shared" si="1"/>
        <v>#DIV/0!</v>
      </c>
      <c r="I14" s="77"/>
      <c r="J14" s="77"/>
      <c r="K14" s="77"/>
      <c r="L14" s="77"/>
      <c r="M14" s="77"/>
    </row>
    <row r="15" spans="1:8" ht="25.5" hidden="1">
      <c r="A15" s="9" t="s">
        <v>383</v>
      </c>
      <c r="B15" s="47"/>
      <c r="C15" s="47"/>
      <c r="D15" s="47"/>
      <c r="E15" s="47"/>
      <c r="F15" s="47">
        <f aca="true" t="shared" si="2" ref="F15:F29">D15-E15</f>
        <v>0</v>
      </c>
      <c r="G15" s="47" t="e">
        <f t="shared" si="0"/>
        <v>#DIV/0!</v>
      </c>
      <c r="H15" s="48" t="e">
        <f t="shared" si="1"/>
        <v>#DIV/0!</v>
      </c>
    </row>
    <row r="16" spans="1:8" ht="114.75">
      <c r="A16" s="9" t="s">
        <v>351</v>
      </c>
      <c r="B16" s="47"/>
      <c r="C16" s="47"/>
      <c r="D16" s="47">
        <v>0.176</v>
      </c>
      <c r="E16" s="47">
        <v>0.1</v>
      </c>
      <c r="F16" s="47"/>
      <c r="G16" s="47" t="e">
        <f t="shared" si="0"/>
        <v>#DIV/0!</v>
      </c>
      <c r="H16" s="48" t="e">
        <f t="shared" si="1"/>
        <v>#DIV/0!</v>
      </c>
    </row>
    <row r="17" spans="1:8" ht="51">
      <c r="A17" s="9" t="s">
        <v>92</v>
      </c>
      <c r="B17" s="47"/>
      <c r="C17" s="47"/>
      <c r="D17" s="47"/>
      <c r="E17" s="47">
        <v>29.6</v>
      </c>
      <c r="F17" s="47"/>
      <c r="G17" s="47" t="e">
        <f t="shared" si="0"/>
        <v>#DIV/0!</v>
      </c>
      <c r="H17" s="48" t="e">
        <f t="shared" si="1"/>
        <v>#DIV/0!</v>
      </c>
    </row>
    <row r="18" spans="1:8" ht="25.5">
      <c r="A18" s="17" t="s">
        <v>193</v>
      </c>
      <c r="B18" s="47">
        <v>0.5</v>
      </c>
      <c r="C18" s="47"/>
      <c r="D18" s="47">
        <v>0.561</v>
      </c>
      <c r="E18" s="47"/>
      <c r="F18" s="47"/>
      <c r="G18" s="47">
        <f t="shared" si="0"/>
        <v>112.20000000000002</v>
      </c>
      <c r="H18" s="48" t="e">
        <f t="shared" si="1"/>
        <v>#DIV/0!</v>
      </c>
    </row>
    <row r="19" spans="1:8" ht="51">
      <c r="A19" s="9" t="s">
        <v>171</v>
      </c>
      <c r="B19" s="47">
        <v>12.6</v>
      </c>
      <c r="C19" s="47"/>
      <c r="D19" s="47">
        <v>13.086</v>
      </c>
      <c r="E19" s="47">
        <v>12.7</v>
      </c>
      <c r="F19" s="47">
        <f t="shared" si="2"/>
        <v>0.386000000000001</v>
      </c>
      <c r="G19" s="47">
        <f t="shared" si="0"/>
        <v>103.85714285714288</v>
      </c>
      <c r="H19" s="48" t="e">
        <f t="shared" si="1"/>
        <v>#DIV/0!</v>
      </c>
    </row>
    <row r="20" spans="1:8" ht="76.5">
      <c r="A20" s="9" t="s">
        <v>175</v>
      </c>
      <c r="B20" s="47">
        <v>11.8</v>
      </c>
      <c r="C20" s="47"/>
      <c r="D20" s="47">
        <v>38.559</v>
      </c>
      <c r="E20" s="47">
        <v>58.5</v>
      </c>
      <c r="F20" s="47">
        <f t="shared" si="2"/>
        <v>-19.941000000000003</v>
      </c>
      <c r="G20" s="47">
        <f t="shared" si="0"/>
        <v>326.7711864406779</v>
      </c>
      <c r="H20" s="48" t="e">
        <f t="shared" si="1"/>
        <v>#DIV/0!</v>
      </c>
    </row>
    <row r="21" spans="1:8" ht="76.5" hidden="1">
      <c r="A21" s="9" t="s">
        <v>414</v>
      </c>
      <c r="B21" s="47"/>
      <c r="C21" s="47"/>
      <c r="D21" s="47"/>
      <c r="E21" s="47"/>
      <c r="F21" s="47">
        <f t="shared" si="2"/>
        <v>0</v>
      </c>
      <c r="G21" s="47" t="e">
        <f t="shared" si="0"/>
        <v>#DIV/0!</v>
      </c>
      <c r="H21" s="48" t="e">
        <f t="shared" si="1"/>
        <v>#DIV/0!</v>
      </c>
    </row>
    <row r="22" spans="1:8" ht="76.5">
      <c r="A22" s="9" t="s">
        <v>414</v>
      </c>
      <c r="B22" s="47"/>
      <c r="C22" s="47"/>
      <c r="D22" s="47">
        <v>0.005</v>
      </c>
      <c r="E22" s="47"/>
      <c r="F22" s="47"/>
      <c r="G22" s="47" t="e">
        <f t="shared" si="0"/>
        <v>#DIV/0!</v>
      </c>
      <c r="H22" s="48" t="e">
        <f t="shared" si="1"/>
        <v>#DIV/0!</v>
      </c>
    </row>
    <row r="23" spans="1:8" ht="76.5">
      <c r="A23" s="19" t="s">
        <v>234</v>
      </c>
      <c r="B23" s="47">
        <v>2.5</v>
      </c>
      <c r="C23" s="47"/>
      <c r="D23" s="47">
        <v>2.5</v>
      </c>
      <c r="E23" s="47">
        <v>3.5</v>
      </c>
      <c r="F23" s="47">
        <f t="shared" si="2"/>
        <v>-1</v>
      </c>
      <c r="G23" s="47">
        <f t="shared" si="0"/>
        <v>100</v>
      </c>
      <c r="H23" s="48" t="e">
        <f t="shared" si="1"/>
        <v>#DIV/0!</v>
      </c>
    </row>
    <row r="24" spans="1:8" ht="38.25" hidden="1">
      <c r="A24" s="9" t="s">
        <v>409</v>
      </c>
      <c r="B24" s="47"/>
      <c r="C24" s="47"/>
      <c r="D24" s="47"/>
      <c r="E24" s="47"/>
      <c r="F24" s="47">
        <f t="shared" si="2"/>
        <v>0</v>
      </c>
      <c r="G24" s="47" t="e">
        <f t="shared" si="0"/>
        <v>#DIV/0!</v>
      </c>
      <c r="H24" s="48" t="e">
        <f t="shared" si="1"/>
        <v>#DIV/0!</v>
      </c>
    </row>
    <row r="25" spans="1:8" ht="89.25">
      <c r="A25" s="9" t="s">
        <v>125</v>
      </c>
      <c r="B25" s="47">
        <v>24.6</v>
      </c>
      <c r="C25" s="47"/>
      <c r="D25" s="47">
        <v>24.6</v>
      </c>
      <c r="E25" s="47">
        <v>28.3</v>
      </c>
      <c r="F25" s="47">
        <f t="shared" si="2"/>
        <v>-3.6999999999999993</v>
      </c>
      <c r="G25" s="47">
        <f t="shared" si="0"/>
        <v>100</v>
      </c>
      <c r="H25" s="48" t="e">
        <f t="shared" si="1"/>
        <v>#DIV/0!</v>
      </c>
    </row>
    <row r="26" spans="1:8" ht="63.75">
      <c r="A26" s="9" t="s">
        <v>309</v>
      </c>
      <c r="B26" s="47">
        <v>1</v>
      </c>
      <c r="C26" s="47"/>
      <c r="D26" s="47">
        <v>1.017</v>
      </c>
      <c r="E26" s="47">
        <v>0.5</v>
      </c>
      <c r="F26" s="47"/>
      <c r="G26" s="47">
        <f t="shared" si="0"/>
        <v>101.69999999999999</v>
      </c>
      <c r="H26" s="48" t="e">
        <f t="shared" si="1"/>
        <v>#DIV/0!</v>
      </c>
    </row>
    <row r="27" spans="1:8" ht="51">
      <c r="A27" s="9" t="s">
        <v>316</v>
      </c>
      <c r="B27" s="47"/>
      <c r="C27" s="47"/>
      <c r="D27" s="47"/>
      <c r="E27" s="47"/>
      <c r="F27" s="47"/>
      <c r="G27" s="47" t="e">
        <f t="shared" si="0"/>
        <v>#DIV/0!</v>
      </c>
      <c r="H27" s="48" t="e">
        <f t="shared" si="1"/>
        <v>#DIV/0!</v>
      </c>
    </row>
    <row r="28" spans="1:8" ht="25.5">
      <c r="A28" s="9" t="s">
        <v>11</v>
      </c>
      <c r="B28" s="47"/>
      <c r="C28" s="47"/>
      <c r="D28" s="47"/>
      <c r="E28" s="47"/>
      <c r="F28" s="47">
        <f t="shared" si="2"/>
        <v>0</v>
      </c>
      <c r="G28" s="47" t="e">
        <f t="shared" si="0"/>
        <v>#DIV/0!</v>
      </c>
      <c r="H28" s="48" t="e">
        <f t="shared" si="1"/>
        <v>#DIV/0!</v>
      </c>
    </row>
    <row r="29" spans="1:8" ht="25.5">
      <c r="A29" s="9" t="s">
        <v>378</v>
      </c>
      <c r="B29" s="47"/>
      <c r="C29" s="47"/>
      <c r="D29" s="47"/>
      <c r="E29" s="47"/>
      <c r="F29" s="47">
        <f t="shared" si="2"/>
        <v>0</v>
      </c>
      <c r="G29" s="47" t="e">
        <f t="shared" si="0"/>
        <v>#DIV/0!</v>
      </c>
      <c r="H29" s="48" t="e">
        <f t="shared" si="1"/>
        <v>#DIV/0!</v>
      </c>
    </row>
    <row r="30" spans="1:8" ht="25.5">
      <c r="A30" s="9" t="s">
        <v>142</v>
      </c>
      <c r="B30" s="47">
        <v>73</v>
      </c>
      <c r="C30" s="47"/>
      <c r="D30" s="47">
        <v>73</v>
      </c>
      <c r="E30" s="47">
        <v>68</v>
      </c>
      <c r="F30" s="47"/>
      <c r="G30" s="47">
        <f t="shared" si="0"/>
        <v>100</v>
      </c>
      <c r="H30" s="48" t="e">
        <f t="shared" si="1"/>
        <v>#DIV/0!</v>
      </c>
    </row>
    <row r="31" spans="1:9" ht="15">
      <c r="A31" s="11" t="s">
        <v>211</v>
      </c>
      <c r="B31" s="49">
        <f>SUM(B10:B30)</f>
        <v>324</v>
      </c>
      <c r="C31" s="49">
        <f>SUM(C10:C30)</f>
        <v>0</v>
      </c>
      <c r="D31" s="49">
        <f>SUM(D10:D30)</f>
        <v>368.34499999999997</v>
      </c>
      <c r="E31" s="49">
        <f>SUM(E10:E30)</f>
        <v>265</v>
      </c>
      <c r="F31" s="49">
        <f>SUM(F14:F28)</f>
        <v>-10.703999999999999</v>
      </c>
      <c r="G31" s="49">
        <f>D31/B31*100</f>
        <v>113.6867283950617</v>
      </c>
      <c r="H31" s="52" t="e">
        <f>D31/C31*100</f>
        <v>#DIV/0!</v>
      </c>
      <c r="I31" s="76"/>
    </row>
    <row r="32" spans="1:11" ht="38.25">
      <c r="A32" s="9" t="s">
        <v>12</v>
      </c>
      <c r="B32" s="47">
        <v>180.3</v>
      </c>
      <c r="C32" s="47"/>
      <c r="D32" s="47">
        <v>180.3</v>
      </c>
      <c r="E32" s="47"/>
      <c r="F32" s="47"/>
      <c r="G32" s="47">
        <f>D32/B32*100</f>
        <v>100</v>
      </c>
      <c r="H32" s="48" t="e">
        <f>D32/C32*100</f>
        <v>#DIV/0!</v>
      </c>
      <c r="I32" s="76"/>
      <c r="K32" s="76"/>
    </row>
    <row r="33" spans="1:8" ht="38.25">
      <c r="A33" s="9" t="s">
        <v>13</v>
      </c>
      <c r="B33" s="47">
        <v>250.2</v>
      </c>
      <c r="C33" s="47"/>
      <c r="D33" s="47">
        <v>250.2</v>
      </c>
      <c r="E33" s="47"/>
      <c r="F33" s="47"/>
      <c r="G33" s="47">
        <f>D33/B33*100</f>
        <v>100</v>
      </c>
      <c r="H33" s="48" t="e">
        <f>D33/C33*100</f>
        <v>#DIV/0!</v>
      </c>
    </row>
    <row r="34" spans="1:8" ht="38.25">
      <c r="A34" s="9" t="s">
        <v>14</v>
      </c>
      <c r="B34" s="47">
        <v>287.9</v>
      </c>
      <c r="C34" s="47"/>
      <c r="D34" s="47">
        <v>287.9</v>
      </c>
      <c r="E34" s="47"/>
      <c r="F34" s="47"/>
      <c r="G34" s="47">
        <f>D34/B34*100</f>
        <v>100</v>
      </c>
      <c r="H34" s="48" t="e">
        <f>D34/C34*100</f>
        <v>#DIV/0!</v>
      </c>
    </row>
    <row r="35" spans="1:8" ht="63.75" hidden="1">
      <c r="A35" s="9" t="s">
        <v>127</v>
      </c>
      <c r="B35" s="47"/>
      <c r="C35" s="47"/>
      <c r="D35" s="47"/>
      <c r="E35" s="47"/>
      <c r="F35" s="47"/>
      <c r="G35" s="47" t="e">
        <f aca="true" t="shared" si="3" ref="G35:G41">D35/B35*100</f>
        <v>#DIV/0!</v>
      </c>
      <c r="H35" s="48" t="e">
        <f aca="true" t="shared" si="4" ref="H35:H41">D35/C35*100</f>
        <v>#DIV/0!</v>
      </c>
    </row>
    <row r="36" spans="1:8" ht="38.25" hidden="1">
      <c r="A36" s="9" t="s">
        <v>162</v>
      </c>
      <c r="B36" s="47"/>
      <c r="C36" s="47"/>
      <c r="D36" s="47"/>
      <c r="E36" s="47"/>
      <c r="F36" s="47"/>
      <c r="G36" s="47" t="e">
        <f t="shared" si="3"/>
        <v>#DIV/0!</v>
      </c>
      <c r="H36" s="48" t="e">
        <f t="shared" si="4"/>
        <v>#DIV/0!</v>
      </c>
    </row>
    <row r="37" spans="1:8" ht="25.5">
      <c r="A37" s="9" t="s">
        <v>395</v>
      </c>
      <c r="B37" s="47"/>
      <c r="C37" s="47"/>
      <c r="D37" s="47"/>
      <c r="E37" s="47"/>
      <c r="F37" s="47"/>
      <c r="G37" s="47" t="e">
        <f t="shared" si="3"/>
        <v>#DIV/0!</v>
      </c>
      <c r="H37" s="48" t="e">
        <f t="shared" si="4"/>
        <v>#DIV/0!</v>
      </c>
    </row>
    <row r="38" spans="1:8" ht="51">
      <c r="A38" s="9" t="s">
        <v>15</v>
      </c>
      <c r="B38" s="47">
        <v>50.1</v>
      </c>
      <c r="C38" s="47"/>
      <c r="D38" s="47">
        <v>50.1</v>
      </c>
      <c r="E38" s="47"/>
      <c r="F38" s="47"/>
      <c r="G38" s="47">
        <f t="shared" si="3"/>
        <v>100</v>
      </c>
      <c r="H38" s="48" t="e">
        <f t="shared" si="4"/>
        <v>#DIV/0!</v>
      </c>
    </row>
    <row r="39" spans="1:8" ht="25.5">
      <c r="A39" s="9" t="s">
        <v>118</v>
      </c>
      <c r="B39" s="47">
        <v>332.987</v>
      </c>
      <c r="C39" s="47"/>
      <c r="D39" s="47">
        <v>332.987</v>
      </c>
      <c r="E39" s="47"/>
      <c r="F39" s="47"/>
      <c r="G39" s="47">
        <f t="shared" si="3"/>
        <v>100</v>
      </c>
      <c r="H39" s="48" t="e">
        <f t="shared" si="4"/>
        <v>#DIV/0!</v>
      </c>
    </row>
    <row r="40" spans="1:8" ht="25.5">
      <c r="A40" s="9" t="s">
        <v>143</v>
      </c>
      <c r="B40" s="47">
        <v>19</v>
      </c>
      <c r="C40" s="47"/>
      <c r="D40" s="47">
        <v>19</v>
      </c>
      <c r="E40" s="47"/>
      <c r="F40" s="47"/>
      <c r="G40" s="47">
        <f t="shared" si="3"/>
        <v>100</v>
      </c>
      <c r="H40" s="48" t="e">
        <f t="shared" si="4"/>
        <v>#DIV/0!</v>
      </c>
    </row>
    <row r="41" spans="1:8" ht="51">
      <c r="A41" s="9" t="s">
        <v>113</v>
      </c>
      <c r="B41" s="47"/>
      <c r="C41" s="47"/>
      <c r="D41" s="47">
        <v>-0.023</v>
      </c>
      <c r="E41" s="47"/>
      <c r="F41" s="47"/>
      <c r="G41" s="47" t="e">
        <f t="shared" si="3"/>
        <v>#DIV/0!</v>
      </c>
      <c r="H41" s="48" t="e">
        <f t="shared" si="4"/>
        <v>#DIV/0!</v>
      </c>
    </row>
    <row r="42" spans="1:8" ht="15">
      <c r="A42" s="11" t="s">
        <v>213</v>
      </c>
      <c r="B42" s="49">
        <f>SUM(B32:B41)</f>
        <v>1120.487</v>
      </c>
      <c r="C42" s="49">
        <f>SUM(C32:C41)</f>
        <v>0</v>
      </c>
      <c r="D42" s="49">
        <f>SUM(D32:D41)</f>
        <v>1120.4640000000002</v>
      </c>
      <c r="E42" s="49">
        <f>SUM(E32:E39)</f>
        <v>0</v>
      </c>
      <c r="F42" s="49"/>
      <c r="G42" s="49">
        <f>D42/B42*100</f>
        <v>99.9979473211202</v>
      </c>
      <c r="H42" s="52" t="e">
        <f>D42/C42*100</f>
        <v>#DIV/0!</v>
      </c>
    </row>
    <row r="43" spans="1:8" ht="15">
      <c r="A43" s="11" t="s">
        <v>214</v>
      </c>
      <c r="B43" s="49">
        <f>B42+B31</f>
        <v>1444.487</v>
      </c>
      <c r="C43" s="49">
        <f>C42+C31</f>
        <v>0</v>
      </c>
      <c r="D43" s="49">
        <f>D42+D31</f>
        <v>1488.8090000000002</v>
      </c>
      <c r="E43" s="49">
        <f>E42+E31</f>
        <v>265</v>
      </c>
      <c r="F43" s="49"/>
      <c r="G43" s="49">
        <f>D43/B43*100</f>
        <v>103.06835575536506</v>
      </c>
      <c r="H43" s="52" t="e">
        <f>D43/C43*100</f>
        <v>#DIV/0!</v>
      </c>
    </row>
    <row r="44" spans="2:7" ht="15">
      <c r="B44" s="76"/>
      <c r="D44" s="76"/>
      <c r="G44" s="117" t="e">
        <f>D44/B44*100</f>
        <v>#DIV/0!</v>
      </c>
    </row>
    <row r="45" s="44" customFormat="1" ht="14.25">
      <c r="A45" s="43"/>
    </row>
    <row r="46" s="44" customFormat="1" ht="14.25">
      <c r="A46" s="43" t="s">
        <v>340</v>
      </c>
    </row>
    <row r="47" spans="1:2" ht="12.75">
      <c r="A47" s="2" t="s">
        <v>341</v>
      </c>
      <c r="B47" t="s">
        <v>52</v>
      </c>
    </row>
    <row r="48" s="46" customFormat="1" ht="12">
      <c r="A48" s="45" t="s">
        <v>131</v>
      </c>
    </row>
  </sheetData>
  <sheetProtection/>
  <mergeCells count="11"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="75" zoomScaleNormal="75" zoomScalePageLayoutView="0" workbookViewId="0" topLeftCell="A22">
      <selection activeCell="B31" sqref="B31:B32"/>
    </sheetView>
  </sheetViews>
  <sheetFormatPr defaultColWidth="9.00390625" defaultRowHeight="12.75"/>
  <cols>
    <col min="1" max="1" width="57.875" style="10" customWidth="1"/>
    <col min="2" max="3" width="15.125" style="0" customWidth="1"/>
    <col min="4" max="4" width="15.875" style="0" customWidth="1"/>
    <col min="5" max="5" width="14.875" style="0" customWidth="1"/>
    <col min="6" max="6" width="14.25390625" style="0" customWidth="1"/>
    <col min="7" max="7" width="11.375" style="0" customWidth="1"/>
    <col min="8" max="8" width="11.625" style="0" customWidth="1"/>
    <col min="9" max="9" width="11.625" style="0" bestFit="1" customWidth="1"/>
  </cols>
  <sheetData>
    <row r="1" spans="1:9" ht="15" customHeight="1">
      <c r="A1" s="134" t="s">
        <v>321</v>
      </c>
      <c r="B1" s="134"/>
      <c r="C1" s="134"/>
      <c r="D1" s="134"/>
      <c r="E1" s="134"/>
      <c r="F1" s="134"/>
      <c r="G1" s="134"/>
      <c r="H1" s="134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0" t="s">
        <v>223</v>
      </c>
      <c r="B3" s="130"/>
      <c r="C3" s="130"/>
      <c r="D3" s="130"/>
      <c r="E3" s="130"/>
      <c r="F3" s="130"/>
      <c r="G3" s="130"/>
      <c r="H3" s="2"/>
    </row>
    <row r="4" spans="1:8" ht="18">
      <c r="A4" s="130" t="s">
        <v>36</v>
      </c>
      <c r="B4" s="130"/>
      <c r="C4" s="130"/>
      <c r="D4" s="130"/>
      <c r="E4" s="130"/>
      <c r="F4" s="130"/>
      <c r="G4" s="130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1" t="s">
        <v>322</v>
      </c>
      <c r="E6" s="131"/>
      <c r="F6" s="131"/>
      <c r="G6" s="131"/>
      <c r="H6" s="2"/>
    </row>
    <row r="7" spans="1:8" ht="31.5" customHeight="1">
      <c r="A7" s="132" t="s">
        <v>323</v>
      </c>
      <c r="B7" s="122" t="s">
        <v>324</v>
      </c>
      <c r="C7" s="122" t="s">
        <v>256</v>
      </c>
      <c r="D7" s="122" t="s">
        <v>325</v>
      </c>
      <c r="E7" s="122" t="s">
        <v>35</v>
      </c>
      <c r="F7" s="124" t="s">
        <v>5</v>
      </c>
      <c r="G7" s="128" t="s">
        <v>163</v>
      </c>
      <c r="H7" s="129"/>
    </row>
    <row r="8" spans="1:8" ht="15.75" customHeight="1">
      <c r="A8" s="133"/>
      <c r="B8" s="127"/>
      <c r="C8" s="127"/>
      <c r="D8" s="127"/>
      <c r="E8" s="123"/>
      <c r="F8" s="123"/>
      <c r="G8" s="6" t="s">
        <v>231</v>
      </c>
      <c r="H8" s="35" t="s">
        <v>236</v>
      </c>
    </row>
    <row r="9" spans="1:11" ht="15.75" customHeight="1">
      <c r="A9" s="29">
        <v>1</v>
      </c>
      <c r="B9" s="30" t="s">
        <v>440</v>
      </c>
      <c r="C9" s="31">
        <v>3</v>
      </c>
      <c r="D9" s="30" t="s">
        <v>441</v>
      </c>
      <c r="E9" s="31">
        <v>5</v>
      </c>
      <c r="F9" s="31">
        <v>6</v>
      </c>
      <c r="G9" s="32" t="s">
        <v>3</v>
      </c>
      <c r="H9" s="32" t="s">
        <v>85</v>
      </c>
      <c r="I9" s="111"/>
      <c r="J9" s="77"/>
      <c r="K9" s="77"/>
    </row>
    <row r="10" spans="1:11" ht="39.75" customHeight="1">
      <c r="A10" s="96" t="s">
        <v>289</v>
      </c>
      <c r="B10" s="99">
        <v>64.7</v>
      </c>
      <c r="C10" s="100"/>
      <c r="D10" s="99">
        <v>72.07</v>
      </c>
      <c r="E10" s="100"/>
      <c r="F10" s="47">
        <f>D10-E10</f>
        <v>72.07</v>
      </c>
      <c r="G10" s="47">
        <f>D10/B10*100</f>
        <v>111.39103554868623</v>
      </c>
      <c r="H10" s="48" t="e">
        <f>D10/C10*100</f>
        <v>#DIV/0!</v>
      </c>
      <c r="I10" s="98"/>
      <c r="J10" s="77"/>
      <c r="K10" s="77"/>
    </row>
    <row r="11" spans="1:11" ht="66" customHeight="1">
      <c r="A11" s="97" t="s">
        <v>313</v>
      </c>
      <c r="B11" s="99">
        <v>0.7</v>
      </c>
      <c r="C11" s="100"/>
      <c r="D11" s="99">
        <v>1.623</v>
      </c>
      <c r="E11" s="100"/>
      <c r="F11" s="47">
        <f>D11-E11</f>
        <v>1.623</v>
      </c>
      <c r="G11" s="47">
        <f>D11/B11*100</f>
        <v>231.85714285714286</v>
      </c>
      <c r="H11" s="48" t="e">
        <f>D11/C11*100</f>
        <v>#DIV/0!</v>
      </c>
      <c r="I11" s="98"/>
      <c r="J11" s="77"/>
      <c r="K11" s="77"/>
    </row>
    <row r="12" spans="1:11" ht="53.25" customHeight="1">
      <c r="A12" s="97" t="s">
        <v>314</v>
      </c>
      <c r="B12" s="99">
        <v>108.5</v>
      </c>
      <c r="C12" s="100"/>
      <c r="D12" s="99">
        <v>123.467</v>
      </c>
      <c r="E12" s="100"/>
      <c r="F12" s="47">
        <f>D12-E12</f>
        <v>123.467</v>
      </c>
      <c r="G12" s="47">
        <f aca="true" t="shared" si="0" ref="G12:G29">D12/B12*100</f>
        <v>113.79447004608294</v>
      </c>
      <c r="H12" s="48" t="e">
        <f aca="true" t="shared" si="1" ref="H12:H29">D12/C12*100</f>
        <v>#DIV/0!</v>
      </c>
      <c r="I12" s="98"/>
      <c r="J12" s="77"/>
      <c r="K12" s="77"/>
    </row>
    <row r="13" spans="1:11" ht="52.5" customHeight="1">
      <c r="A13" s="97" t="s">
        <v>315</v>
      </c>
      <c r="B13" s="99">
        <v>0</v>
      </c>
      <c r="C13" s="100"/>
      <c r="D13" s="99">
        <v>-6.202</v>
      </c>
      <c r="E13" s="100"/>
      <c r="F13" s="47">
        <f>D13-E13</f>
        <v>-6.202</v>
      </c>
      <c r="G13" s="47" t="e">
        <f t="shared" si="0"/>
        <v>#DIV/0!</v>
      </c>
      <c r="H13" s="48" t="e">
        <f t="shared" si="1"/>
        <v>#DIV/0!</v>
      </c>
      <c r="I13" s="98"/>
      <c r="J13" s="77"/>
      <c r="K13" s="77"/>
    </row>
    <row r="14" spans="1:11" ht="83.25" customHeight="1">
      <c r="A14" s="9" t="s">
        <v>273</v>
      </c>
      <c r="B14" s="47">
        <v>294.4</v>
      </c>
      <c r="C14" s="47"/>
      <c r="D14" s="47">
        <v>355.343</v>
      </c>
      <c r="E14" s="47">
        <v>282.7</v>
      </c>
      <c r="F14" s="47">
        <f>D14-E14</f>
        <v>72.64300000000003</v>
      </c>
      <c r="G14" s="47">
        <f t="shared" si="0"/>
        <v>120.70074728260872</v>
      </c>
      <c r="H14" s="48" t="e">
        <f t="shared" si="1"/>
        <v>#DIV/0!</v>
      </c>
      <c r="I14" s="77"/>
      <c r="J14" s="77"/>
      <c r="K14" s="77"/>
    </row>
    <row r="15" spans="1:8" ht="83.25" customHeight="1">
      <c r="A15" s="9" t="s">
        <v>274</v>
      </c>
      <c r="B15" s="47"/>
      <c r="C15" s="47"/>
      <c r="D15" s="47"/>
      <c r="E15" s="47"/>
      <c r="F15" s="47"/>
      <c r="G15" s="47" t="e">
        <f t="shared" si="0"/>
        <v>#DIV/0!</v>
      </c>
      <c r="H15" s="48" t="e">
        <f t="shared" si="1"/>
        <v>#DIV/0!</v>
      </c>
    </row>
    <row r="16" spans="1:8" ht="44.25" customHeight="1">
      <c r="A16" s="9" t="s">
        <v>428</v>
      </c>
      <c r="B16" s="47"/>
      <c r="C16" s="47"/>
      <c r="D16" s="47">
        <v>0.518</v>
      </c>
      <c r="E16" s="47">
        <v>0.2</v>
      </c>
      <c r="F16" s="47"/>
      <c r="G16" s="47" t="e">
        <f t="shared" si="0"/>
        <v>#DIV/0!</v>
      </c>
      <c r="H16" s="48" t="e">
        <f t="shared" si="1"/>
        <v>#DIV/0!</v>
      </c>
    </row>
    <row r="17" spans="1:8" ht="52.5" customHeight="1">
      <c r="A17" s="9" t="s">
        <v>171</v>
      </c>
      <c r="B17" s="47">
        <v>89.9</v>
      </c>
      <c r="C17" s="47"/>
      <c r="D17" s="47">
        <v>92.54</v>
      </c>
      <c r="E17" s="47">
        <v>84.6</v>
      </c>
      <c r="F17" s="47">
        <f aca="true" t="shared" si="2" ref="F17:F28">D17-E17</f>
        <v>7.940000000000012</v>
      </c>
      <c r="G17" s="47">
        <f t="shared" si="0"/>
        <v>102.93659621802003</v>
      </c>
      <c r="H17" s="48" t="e">
        <f t="shared" si="1"/>
        <v>#DIV/0!</v>
      </c>
    </row>
    <row r="18" spans="1:8" ht="63.75">
      <c r="A18" s="9" t="s">
        <v>175</v>
      </c>
      <c r="B18" s="47">
        <v>41.9</v>
      </c>
      <c r="C18" s="54"/>
      <c r="D18" s="47">
        <v>46.156</v>
      </c>
      <c r="E18" s="47">
        <v>14.9</v>
      </c>
      <c r="F18" s="47">
        <f t="shared" si="2"/>
        <v>31.256</v>
      </c>
      <c r="G18" s="47">
        <f t="shared" si="0"/>
        <v>110.15751789976133</v>
      </c>
      <c r="H18" s="48" t="e">
        <f t="shared" si="1"/>
        <v>#DIV/0!</v>
      </c>
    </row>
    <row r="19" spans="1:8" ht="63.75">
      <c r="A19" s="9" t="s">
        <v>414</v>
      </c>
      <c r="B19" s="47">
        <v>28.1</v>
      </c>
      <c r="C19" s="47"/>
      <c r="D19" s="47">
        <v>28.155</v>
      </c>
      <c r="E19" s="47">
        <v>21.7</v>
      </c>
      <c r="F19" s="47">
        <f t="shared" si="2"/>
        <v>6.455000000000002</v>
      </c>
      <c r="G19" s="47">
        <f t="shared" si="0"/>
        <v>100.19572953736655</v>
      </c>
      <c r="H19" s="48" t="e">
        <f t="shared" si="1"/>
        <v>#DIV/0!</v>
      </c>
    </row>
    <row r="20" spans="1:8" ht="63.75">
      <c r="A20" s="19" t="s">
        <v>37</v>
      </c>
      <c r="B20" s="47">
        <v>6.9</v>
      </c>
      <c r="C20" s="47"/>
      <c r="D20" s="47">
        <v>8.02</v>
      </c>
      <c r="E20" s="47">
        <v>6.4</v>
      </c>
      <c r="F20" s="47">
        <f t="shared" si="2"/>
        <v>1.6199999999999992</v>
      </c>
      <c r="G20" s="47">
        <f t="shared" si="0"/>
        <v>116.231884057971</v>
      </c>
      <c r="H20" s="48" t="e">
        <f t="shared" si="1"/>
        <v>#DIV/0!</v>
      </c>
    </row>
    <row r="21" spans="1:8" ht="76.5">
      <c r="A21" s="9" t="s">
        <v>125</v>
      </c>
      <c r="B21" s="47">
        <v>68.7</v>
      </c>
      <c r="C21" s="47"/>
      <c r="D21" s="47">
        <v>110.607</v>
      </c>
      <c r="E21" s="47">
        <v>118.1</v>
      </c>
      <c r="F21" s="47">
        <f t="shared" si="2"/>
        <v>-7.492999999999995</v>
      </c>
      <c r="G21" s="47">
        <f t="shared" si="0"/>
        <v>161</v>
      </c>
      <c r="H21" s="48" t="e">
        <f t="shared" si="1"/>
        <v>#DIV/0!</v>
      </c>
    </row>
    <row r="22" spans="1:8" ht="63.75">
      <c r="A22" s="9" t="s">
        <v>240</v>
      </c>
      <c r="B22" s="47"/>
      <c r="C22" s="47"/>
      <c r="D22" s="47"/>
      <c r="E22" s="47"/>
      <c r="F22" s="47">
        <f t="shared" si="2"/>
        <v>0</v>
      </c>
      <c r="G22" s="47" t="e">
        <f t="shared" si="0"/>
        <v>#DIV/0!</v>
      </c>
      <c r="H22" s="48" t="e">
        <f t="shared" si="1"/>
        <v>#DIV/0!</v>
      </c>
    </row>
    <row r="23" spans="1:8" ht="76.5">
      <c r="A23" s="9" t="s">
        <v>119</v>
      </c>
      <c r="B23" s="47">
        <v>1.3</v>
      </c>
      <c r="C23" s="47"/>
      <c r="D23" s="47">
        <v>1.391</v>
      </c>
      <c r="E23" s="47">
        <v>1.1</v>
      </c>
      <c r="F23" s="47">
        <f t="shared" si="2"/>
        <v>0.2909999999999999</v>
      </c>
      <c r="G23" s="47">
        <f t="shared" si="0"/>
        <v>107</v>
      </c>
      <c r="H23" s="48" t="e">
        <f t="shared" si="1"/>
        <v>#DIV/0!</v>
      </c>
    </row>
    <row r="24" spans="1:8" ht="38.25">
      <c r="A24" s="9" t="s">
        <v>65</v>
      </c>
      <c r="B24" s="47">
        <v>220.4</v>
      </c>
      <c r="C24" s="47"/>
      <c r="D24" s="47">
        <v>220.448</v>
      </c>
      <c r="E24" s="47"/>
      <c r="F24" s="47"/>
      <c r="G24" s="47">
        <f t="shared" si="0"/>
        <v>100.02177858439201</v>
      </c>
      <c r="H24" s="48" t="e">
        <f t="shared" si="1"/>
        <v>#DIV/0!</v>
      </c>
    </row>
    <row r="25" spans="1:8" ht="51">
      <c r="A25" s="9" t="s">
        <v>93</v>
      </c>
      <c r="B25" s="47"/>
      <c r="C25" s="47"/>
      <c r="D25" s="47"/>
      <c r="E25" s="47">
        <v>10</v>
      </c>
      <c r="F25" s="47"/>
      <c r="G25" s="47" t="e">
        <f t="shared" si="0"/>
        <v>#DIV/0!</v>
      </c>
      <c r="H25" s="48" t="e">
        <f t="shared" si="1"/>
        <v>#DIV/0!</v>
      </c>
    </row>
    <row r="26" spans="1:8" ht="51">
      <c r="A26" s="9" t="s">
        <v>316</v>
      </c>
      <c r="B26" s="47"/>
      <c r="C26" s="47"/>
      <c r="D26" s="47"/>
      <c r="E26" s="47"/>
      <c r="F26" s="47"/>
      <c r="G26" s="47" t="e">
        <f t="shared" si="0"/>
        <v>#DIV/0!</v>
      </c>
      <c r="H26" s="48" t="e">
        <f t="shared" si="1"/>
        <v>#DIV/0!</v>
      </c>
    </row>
    <row r="27" spans="1:8" ht="38.25">
      <c r="A27" s="9" t="s">
        <v>38</v>
      </c>
      <c r="B27" s="47"/>
      <c r="C27" s="47"/>
      <c r="D27" s="47"/>
      <c r="E27" s="47"/>
      <c r="F27" s="47">
        <f t="shared" si="2"/>
        <v>0</v>
      </c>
      <c r="G27" s="47" t="e">
        <f t="shared" si="0"/>
        <v>#DIV/0!</v>
      </c>
      <c r="H27" s="48" t="e">
        <f t="shared" si="1"/>
        <v>#DIV/0!</v>
      </c>
    </row>
    <row r="28" spans="1:8" ht="25.5">
      <c r="A28" s="9" t="s">
        <v>378</v>
      </c>
      <c r="B28" s="47"/>
      <c r="C28" s="47"/>
      <c r="D28" s="47">
        <v>0.052</v>
      </c>
      <c r="E28" s="47">
        <v>0.5</v>
      </c>
      <c r="F28" s="47">
        <f t="shared" si="2"/>
        <v>-0.448</v>
      </c>
      <c r="G28" s="47" t="e">
        <f t="shared" si="0"/>
        <v>#DIV/0!</v>
      </c>
      <c r="H28" s="48" t="e">
        <f t="shared" si="1"/>
        <v>#DIV/0!</v>
      </c>
    </row>
    <row r="29" spans="1:8" ht="25.5">
      <c r="A29" s="9" t="s">
        <v>356</v>
      </c>
      <c r="B29" s="47"/>
      <c r="C29" s="47"/>
      <c r="D29" s="47"/>
      <c r="E29" s="47"/>
      <c r="F29" s="47"/>
      <c r="G29" s="47" t="e">
        <f t="shared" si="0"/>
        <v>#DIV/0!</v>
      </c>
      <c r="H29" s="48" t="e">
        <f t="shared" si="1"/>
        <v>#DIV/0!</v>
      </c>
    </row>
    <row r="30" spans="1:8" ht="15.75">
      <c r="A30" s="11" t="s">
        <v>211</v>
      </c>
      <c r="B30" s="49">
        <f>SUM(B10:B29)</f>
        <v>925.4999999999999</v>
      </c>
      <c r="C30" s="49">
        <f>SUM(C10:C29)</f>
        <v>0</v>
      </c>
      <c r="D30" s="49">
        <f>SUM(D10:D29)</f>
        <v>1054.1879999999999</v>
      </c>
      <c r="E30" s="49">
        <f>SUM(E14:E29)</f>
        <v>540.1999999999999</v>
      </c>
      <c r="F30" s="49">
        <f>SUM(F14:F27)</f>
        <v>112.71200000000005</v>
      </c>
      <c r="G30" s="50">
        <f>D30/B30*100</f>
        <v>113.90470016207455</v>
      </c>
      <c r="H30" s="51" t="e">
        <f>D30/C30*100</f>
        <v>#DIV/0!</v>
      </c>
    </row>
    <row r="31" spans="1:9" ht="27" customHeight="1">
      <c r="A31" s="9" t="s">
        <v>39</v>
      </c>
      <c r="B31" s="47">
        <v>136.8</v>
      </c>
      <c r="C31" s="47"/>
      <c r="D31" s="47">
        <v>136.8</v>
      </c>
      <c r="E31" s="47"/>
      <c r="F31" s="47"/>
      <c r="G31" s="47">
        <f>D31/B31*100</f>
        <v>100</v>
      </c>
      <c r="H31" s="48" t="e">
        <f>D31/C31*100</f>
        <v>#DIV/0!</v>
      </c>
      <c r="I31" s="76"/>
    </row>
    <row r="32" spans="1:8" ht="25.5">
      <c r="A32" s="9" t="s">
        <v>40</v>
      </c>
      <c r="B32" s="47">
        <v>921</v>
      </c>
      <c r="C32" s="47"/>
      <c r="D32" s="47">
        <v>921</v>
      </c>
      <c r="E32" s="47"/>
      <c r="F32" s="47"/>
      <c r="G32" s="47">
        <f aca="true" t="shared" si="3" ref="G32:G38">D32/B32*100</f>
        <v>100</v>
      </c>
      <c r="H32" s="48" t="e">
        <f aca="true" t="shared" si="4" ref="H32:H38">D32/C32*100</f>
        <v>#DIV/0!</v>
      </c>
    </row>
    <row r="33" spans="1:8" ht="38.25">
      <c r="A33" s="9" t="s">
        <v>43</v>
      </c>
      <c r="B33" s="47">
        <v>60</v>
      </c>
      <c r="C33" s="47"/>
      <c r="D33" s="47">
        <v>60</v>
      </c>
      <c r="E33" s="47"/>
      <c r="F33" s="47"/>
      <c r="G33" s="47">
        <f t="shared" si="3"/>
        <v>100</v>
      </c>
      <c r="H33" s="48" t="e">
        <f t="shared" si="4"/>
        <v>#DIV/0!</v>
      </c>
    </row>
    <row r="34" spans="1:8" ht="25.5">
      <c r="A34" s="9" t="s">
        <v>396</v>
      </c>
      <c r="B34" s="47">
        <v>4.5</v>
      </c>
      <c r="C34" s="47"/>
      <c r="D34" s="47">
        <v>4.5</v>
      </c>
      <c r="E34" s="47"/>
      <c r="F34" s="47"/>
      <c r="G34" s="47">
        <f t="shared" si="3"/>
        <v>100</v>
      </c>
      <c r="H34" s="48" t="e">
        <f t="shared" si="4"/>
        <v>#DIV/0!</v>
      </c>
    </row>
    <row r="35" spans="1:8" ht="51" hidden="1">
      <c r="A35" s="9" t="s">
        <v>150</v>
      </c>
      <c r="B35" s="47"/>
      <c r="C35" s="47"/>
      <c r="D35" s="47"/>
      <c r="E35" s="47"/>
      <c r="F35" s="47"/>
      <c r="G35" s="47" t="e">
        <f t="shared" si="3"/>
        <v>#DIV/0!</v>
      </c>
      <c r="H35" s="48" t="e">
        <f t="shared" si="4"/>
        <v>#DIV/0!</v>
      </c>
    </row>
    <row r="36" spans="1:8" ht="51">
      <c r="A36" s="9" t="s">
        <v>44</v>
      </c>
      <c r="B36" s="47">
        <v>50.2</v>
      </c>
      <c r="C36" s="47"/>
      <c r="D36" s="47">
        <v>50.1</v>
      </c>
      <c r="E36" s="47"/>
      <c r="F36" s="47"/>
      <c r="G36" s="47">
        <f t="shared" si="3"/>
        <v>99.800796812749</v>
      </c>
      <c r="H36" s="48" t="e">
        <f t="shared" si="4"/>
        <v>#DIV/0!</v>
      </c>
    </row>
    <row r="37" spans="1:8" ht="25.5">
      <c r="A37" s="9" t="s">
        <v>333</v>
      </c>
      <c r="B37" s="47"/>
      <c r="C37" s="47"/>
      <c r="D37" s="47"/>
      <c r="E37" s="47"/>
      <c r="F37" s="47"/>
      <c r="G37" s="47"/>
      <c r="H37" s="48"/>
    </row>
    <row r="38" spans="1:8" ht="89.25">
      <c r="A38" s="9" t="s">
        <v>28</v>
      </c>
      <c r="B38" s="47"/>
      <c r="C38" s="47"/>
      <c r="D38" s="47"/>
      <c r="E38" s="47"/>
      <c r="F38" s="47"/>
      <c r="G38" s="47" t="e">
        <f t="shared" si="3"/>
        <v>#DIV/0!</v>
      </c>
      <c r="H38" s="48" t="e">
        <f t="shared" si="4"/>
        <v>#DIV/0!</v>
      </c>
    </row>
    <row r="39" spans="1:8" ht="15.75">
      <c r="A39" s="11" t="s">
        <v>213</v>
      </c>
      <c r="B39" s="49">
        <f>SUM(B31:B38)</f>
        <v>1172.5</v>
      </c>
      <c r="C39" s="49">
        <f>SUM(C31:C36)</f>
        <v>0</v>
      </c>
      <c r="D39" s="49">
        <f>SUM(D31:D38)</f>
        <v>1172.3999999999999</v>
      </c>
      <c r="E39" s="49">
        <f>SUM(E31:E36)</f>
        <v>0</v>
      </c>
      <c r="F39" s="49"/>
      <c r="G39" s="50">
        <f>D39/B39*100</f>
        <v>99.99147121535181</v>
      </c>
      <c r="H39" s="51" t="e">
        <f>D39/C39*100</f>
        <v>#DIV/0!</v>
      </c>
    </row>
    <row r="40" spans="1:8" ht="15.75">
      <c r="A40" s="11" t="s">
        <v>214</v>
      </c>
      <c r="B40" s="49">
        <f>B39+B30</f>
        <v>2098</v>
      </c>
      <c r="C40" s="49">
        <f>C39+C30</f>
        <v>0</v>
      </c>
      <c r="D40" s="49">
        <f>D39+D30</f>
        <v>2226.5879999999997</v>
      </c>
      <c r="E40" s="49">
        <f>E39+E30</f>
        <v>540.1999999999999</v>
      </c>
      <c r="F40" s="49"/>
      <c r="G40" s="50">
        <f>D40/B40*100</f>
        <v>106.12907530981886</v>
      </c>
      <c r="H40" s="51" t="e">
        <f>D40/C40*100</f>
        <v>#DIV/0!</v>
      </c>
    </row>
    <row r="41" spans="2:8" ht="12.75">
      <c r="B41" s="79"/>
      <c r="C41" s="7"/>
      <c r="D41" s="79"/>
      <c r="E41" s="7"/>
      <c r="F41" s="7"/>
      <c r="G41" s="7"/>
      <c r="H41" s="2"/>
    </row>
    <row r="42" spans="2:8" ht="12.75">
      <c r="B42" s="2"/>
      <c r="C42" s="2"/>
      <c r="D42" s="2"/>
      <c r="E42" s="2"/>
      <c r="F42" s="2"/>
      <c r="G42" s="2"/>
      <c r="H42" s="2"/>
    </row>
    <row r="44" s="44" customFormat="1" ht="14.25">
      <c r="A44" s="43"/>
    </row>
    <row r="45" s="44" customFormat="1" ht="14.25">
      <c r="A45" s="43" t="s">
        <v>340</v>
      </c>
    </row>
    <row r="46" spans="1:2" ht="12.75">
      <c r="A46" s="2" t="s">
        <v>341</v>
      </c>
      <c r="B46" t="s">
        <v>52</v>
      </c>
    </row>
    <row r="47" ht="12.75">
      <c r="A47" s="2"/>
    </row>
    <row r="48" ht="12.75">
      <c r="A48" s="2"/>
    </row>
    <row r="49" ht="12.75">
      <c r="A49" s="2"/>
    </row>
    <row r="50" s="46" customFormat="1" ht="12">
      <c r="A50" s="45" t="s">
        <v>131</v>
      </c>
    </row>
  </sheetData>
  <sheetProtection/>
  <mergeCells count="11"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="75" zoomScaleNormal="75" zoomScalePageLayoutView="0" workbookViewId="0" topLeftCell="A24">
      <selection activeCell="D41" sqref="D41"/>
    </sheetView>
  </sheetViews>
  <sheetFormatPr defaultColWidth="9.00390625" defaultRowHeight="12.75"/>
  <cols>
    <col min="1" max="1" width="52.125" style="10" customWidth="1"/>
    <col min="2" max="2" width="15.00390625" style="0" customWidth="1"/>
    <col min="3" max="3" width="14.875" style="0" customWidth="1"/>
    <col min="4" max="6" width="15.875" style="0" customWidth="1"/>
    <col min="7" max="7" width="14.375" style="0" customWidth="1"/>
    <col min="8" max="8" width="11.875" style="0" customWidth="1"/>
    <col min="9" max="9" width="11.625" style="0" bestFit="1" customWidth="1"/>
  </cols>
  <sheetData>
    <row r="1" spans="1:9" ht="15" customHeight="1">
      <c r="A1" s="134" t="s">
        <v>321</v>
      </c>
      <c r="B1" s="134"/>
      <c r="C1" s="134"/>
      <c r="D1" s="134"/>
      <c r="E1" s="134"/>
      <c r="F1" s="134"/>
      <c r="G1" s="134"/>
      <c r="H1" s="134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0" t="s">
        <v>224</v>
      </c>
      <c r="B3" s="130"/>
      <c r="C3" s="130"/>
      <c r="D3" s="130"/>
      <c r="E3" s="130"/>
      <c r="F3" s="130"/>
      <c r="G3" s="130"/>
      <c r="H3" s="2"/>
    </row>
    <row r="4" spans="1:8" ht="18">
      <c r="A4" s="130" t="s">
        <v>36</v>
      </c>
      <c r="B4" s="130"/>
      <c r="C4" s="130"/>
      <c r="D4" s="130"/>
      <c r="E4" s="130"/>
      <c r="F4" s="130"/>
      <c r="G4" s="130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1" t="s">
        <v>322</v>
      </c>
      <c r="E6" s="131"/>
      <c r="F6" s="131"/>
      <c r="G6" s="131"/>
      <c r="H6" s="2"/>
    </row>
    <row r="7" spans="1:8" ht="32.25" customHeight="1">
      <c r="A7" s="132" t="s">
        <v>323</v>
      </c>
      <c r="B7" s="122" t="s">
        <v>324</v>
      </c>
      <c r="C7" s="122" t="s">
        <v>256</v>
      </c>
      <c r="D7" s="122" t="s">
        <v>325</v>
      </c>
      <c r="E7" s="122" t="s">
        <v>35</v>
      </c>
      <c r="F7" s="124" t="s">
        <v>5</v>
      </c>
      <c r="G7" s="128" t="s">
        <v>163</v>
      </c>
      <c r="H7" s="129"/>
    </row>
    <row r="8" spans="1:10" ht="18" customHeight="1">
      <c r="A8" s="133"/>
      <c r="B8" s="127"/>
      <c r="C8" s="127"/>
      <c r="D8" s="127"/>
      <c r="E8" s="123"/>
      <c r="F8" s="123"/>
      <c r="G8" s="6" t="s">
        <v>231</v>
      </c>
      <c r="H8" s="35" t="s">
        <v>236</v>
      </c>
      <c r="I8" s="77"/>
      <c r="J8" s="77"/>
    </row>
    <row r="9" spans="1:10" ht="18" customHeight="1">
      <c r="A9" s="29">
        <v>1</v>
      </c>
      <c r="B9" s="30" t="s">
        <v>440</v>
      </c>
      <c r="C9" s="31">
        <v>3</v>
      </c>
      <c r="D9" s="30" t="s">
        <v>441</v>
      </c>
      <c r="E9" s="31">
        <v>5</v>
      </c>
      <c r="F9" s="31">
        <v>6</v>
      </c>
      <c r="G9" s="32" t="s">
        <v>3</v>
      </c>
      <c r="H9" s="32" t="s">
        <v>85</v>
      </c>
      <c r="I9" s="111"/>
      <c r="J9" s="77"/>
    </row>
    <row r="10" spans="1:10" ht="39.75" customHeight="1">
      <c r="A10" s="96" t="s">
        <v>289</v>
      </c>
      <c r="B10" s="99">
        <v>63</v>
      </c>
      <c r="C10" s="100"/>
      <c r="D10" s="99">
        <v>67.265</v>
      </c>
      <c r="E10" s="100"/>
      <c r="F10" s="47">
        <f>D10-E10</f>
        <v>67.265</v>
      </c>
      <c r="G10" s="47">
        <f>D10/B10*100</f>
        <v>106.76984126984128</v>
      </c>
      <c r="H10" s="48" t="e">
        <f>D10/C10*100</f>
        <v>#DIV/0!</v>
      </c>
      <c r="I10" s="98"/>
      <c r="J10" s="77"/>
    </row>
    <row r="11" spans="1:10" ht="66" customHeight="1">
      <c r="A11" s="97" t="s">
        <v>313</v>
      </c>
      <c r="B11" s="99">
        <v>1.5</v>
      </c>
      <c r="C11" s="100"/>
      <c r="D11" s="99">
        <v>1.515</v>
      </c>
      <c r="E11" s="100"/>
      <c r="F11" s="47">
        <f>D11-E11</f>
        <v>1.515</v>
      </c>
      <c r="G11" s="47">
        <f>D11/B11*100</f>
        <v>101</v>
      </c>
      <c r="H11" s="48" t="e">
        <f>D11/C11*100</f>
        <v>#DIV/0!</v>
      </c>
      <c r="I11" s="98"/>
      <c r="J11" s="77"/>
    </row>
    <row r="12" spans="1:10" ht="53.25" customHeight="1">
      <c r="A12" s="97" t="s">
        <v>314</v>
      </c>
      <c r="B12" s="99">
        <v>109.4</v>
      </c>
      <c r="C12" s="100"/>
      <c r="D12" s="99">
        <v>115.236</v>
      </c>
      <c r="E12" s="100"/>
      <c r="F12" s="47">
        <f>D12-E12</f>
        <v>115.236</v>
      </c>
      <c r="G12" s="47">
        <f aca="true" t="shared" si="0" ref="G12:G28">D12/B12*100</f>
        <v>105.33455210237659</v>
      </c>
      <c r="H12" s="48" t="e">
        <f aca="true" t="shared" si="1" ref="H12:H28">D12/C12*100</f>
        <v>#DIV/0!</v>
      </c>
      <c r="I12" s="98"/>
      <c r="J12" s="77"/>
    </row>
    <row r="13" spans="1:10" ht="52.5" customHeight="1">
      <c r="A13" s="97" t="s">
        <v>315</v>
      </c>
      <c r="B13" s="99"/>
      <c r="C13" s="100"/>
      <c r="D13" s="99">
        <v>-5.789</v>
      </c>
      <c r="E13" s="100"/>
      <c r="F13" s="47">
        <f>D13-E13</f>
        <v>-5.789</v>
      </c>
      <c r="G13" s="47" t="e">
        <f t="shared" si="0"/>
        <v>#DIV/0!</v>
      </c>
      <c r="H13" s="48" t="e">
        <f t="shared" si="1"/>
        <v>#DIV/0!</v>
      </c>
      <c r="I13" s="98"/>
      <c r="J13" s="77"/>
    </row>
    <row r="14" spans="1:10" ht="76.5">
      <c r="A14" s="9" t="s">
        <v>273</v>
      </c>
      <c r="B14" s="47">
        <v>240.7</v>
      </c>
      <c r="C14" s="47"/>
      <c r="D14" s="47">
        <v>292.404</v>
      </c>
      <c r="E14" s="47">
        <v>244</v>
      </c>
      <c r="F14" s="47">
        <f>D14-E14</f>
        <v>48.403999999999996</v>
      </c>
      <c r="G14" s="47">
        <f t="shared" si="0"/>
        <v>121.48068134607395</v>
      </c>
      <c r="H14" s="48" t="e">
        <f t="shared" si="1"/>
        <v>#DIV/0!</v>
      </c>
      <c r="I14" s="77"/>
      <c r="J14" s="77"/>
    </row>
    <row r="15" spans="1:8" ht="25.5" hidden="1">
      <c r="A15" s="9" t="s">
        <v>383</v>
      </c>
      <c r="B15" s="47"/>
      <c r="C15" s="47"/>
      <c r="D15" s="47"/>
      <c r="E15" s="47"/>
      <c r="F15" s="47">
        <f aca="true" t="shared" si="2" ref="F15:F27">D15-E15</f>
        <v>0</v>
      </c>
      <c r="G15" s="47" t="e">
        <f t="shared" si="0"/>
        <v>#DIV/0!</v>
      </c>
      <c r="H15" s="48" t="e">
        <f t="shared" si="1"/>
        <v>#DIV/0!</v>
      </c>
    </row>
    <row r="16" spans="1:8" ht="44.25" customHeight="1">
      <c r="A16" s="9" t="s">
        <v>428</v>
      </c>
      <c r="B16" s="47"/>
      <c r="C16" s="47"/>
      <c r="D16" s="47">
        <v>0.223</v>
      </c>
      <c r="E16" s="47">
        <v>1.2</v>
      </c>
      <c r="F16" s="47"/>
      <c r="G16" s="47" t="e">
        <f t="shared" si="0"/>
        <v>#DIV/0!</v>
      </c>
      <c r="H16" s="48" t="e">
        <f t="shared" si="1"/>
        <v>#DIV/0!</v>
      </c>
    </row>
    <row r="17" spans="1:8" ht="44.25" customHeight="1">
      <c r="A17" s="9" t="s">
        <v>405</v>
      </c>
      <c r="B17" s="47"/>
      <c r="C17" s="47"/>
      <c r="D17" s="47"/>
      <c r="E17" s="47"/>
      <c r="F17" s="47"/>
      <c r="G17" s="47" t="e">
        <f t="shared" si="0"/>
        <v>#DIV/0!</v>
      </c>
      <c r="H17" s="48" t="e">
        <f t="shared" si="1"/>
        <v>#DIV/0!</v>
      </c>
    </row>
    <row r="18" spans="1:8" ht="51">
      <c r="A18" s="9" t="s">
        <v>171</v>
      </c>
      <c r="B18" s="47">
        <v>39.1</v>
      </c>
      <c r="C18" s="47"/>
      <c r="D18" s="47">
        <v>55.019</v>
      </c>
      <c r="E18" s="47">
        <v>35.4</v>
      </c>
      <c r="F18" s="47">
        <f t="shared" si="2"/>
        <v>19.619</v>
      </c>
      <c r="G18" s="47">
        <f t="shared" si="0"/>
        <v>140.71355498721226</v>
      </c>
      <c r="H18" s="48" t="e">
        <f t="shared" si="1"/>
        <v>#DIV/0!</v>
      </c>
    </row>
    <row r="19" spans="1:8" ht="76.5">
      <c r="A19" s="9" t="s">
        <v>175</v>
      </c>
      <c r="B19" s="47">
        <v>49</v>
      </c>
      <c r="C19" s="47"/>
      <c r="D19" s="47">
        <v>72.486</v>
      </c>
      <c r="E19" s="47">
        <v>76.2</v>
      </c>
      <c r="F19" s="47">
        <f t="shared" si="2"/>
        <v>-3.7139999999999986</v>
      </c>
      <c r="G19" s="47">
        <f t="shared" si="0"/>
        <v>147.93061224489796</v>
      </c>
      <c r="H19" s="48" t="e">
        <f t="shared" si="1"/>
        <v>#DIV/0!</v>
      </c>
    </row>
    <row r="20" spans="1:8" ht="76.5">
      <c r="A20" s="9" t="s">
        <v>414</v>
      </c>
      <c r="B20" s="47"/>
      <c r="C20" s="47"/>
      <c r="D20" s="47">
        <v>0.029</v>
      </c>
      <c r="E20" s="47">
        <v>0.3</v>
      </c>
      <c r="F20" s="47">
        <f t="shared" si="2"/>
        <v>-0.27099999999999996</v>
      </c>
      <c r="G20" s="47" t="e">
        <f t="shared" si="0"/>
        <v>#DIV/0!</v>
      </c>
      <c r="H20" s="48" t="e">
        <f t="shared" si="1"/>
        <v>#DIV/0!</v>
      </c>
    </row>
    <row r="21" spans="1:8" ht="76.5">
      <c r="A21" s="19" t="s">
        <v>45</v>
      </c>
      <c r="B21" s="47">
        <v>2.6</v>
      </c>
      <c r="C21" s="47"/>
      <c r="D21" s="47">
        <v>3.3</v>
      </c>
      <c r="E21" s="47">
        <v>2.6</v>
      </c>
      <c r="F21" s="47">
        <f t="shared" si="2"/>
        <v>0.6999999999999997</v>
      </c>
      <c r="G21" s="47">
        <f t="shared" si="0"/>
        <v>126.92307692307692</v>
      </c>
      <c r="H21" s="48" t="e">
        <f t="shared" si="1"/>
        <v>#DIV/0!</v>
      </c>
    </row>
    <row r="22" spans="1:8" ht="89.25">
      <c r="A22" s="9" t="s">
        <v>125</v>
      </c>
      <c r="B22" s="47">
        <v>19.8</v>
      </c>
      <c r="C22" s="47"/>
      <c r="D22" s="47">
        <v>29.275</v>
      </c>
      <c r="E22" s="47">
        <v>34.1</v>
      </c>
      <c r="F22" s="47">
        <f t="shared" si="2"/>
        <v>-4.825000000000003</v>
      </c>
      <c r="G22" s="47">
        <f t="shared" si="0"/>
        <v>147.85353535353534</v>
      </c>
      <c r="H22" s="48" t="e">
        <f t="shared" si="1"/>
        <v>#DIV/0!</v>
      </c>
    </row>
    <row r="23" spans="1:8" ht="63.75">
      <c r="A23" s="9" t="s">
        <v>254</v>
      </c>
      <c r="B23" s="47">
        <v>87</v>
      </c>
      <c r="C23" s="47"/>
      <c r="D23" s="47">
        <v>87.021</v>
      </c>
      <c r="E23" s="47">
        <v>87.7</v>
      </c>
      <c r="F23" s="47">
        <f t="shared" si="2"/>
        <v>-0.679000000000002</v>
      </c>
      <c r="G23" s="47">
        <f t="shared" si="0"/>
        <v>100.02413793103449</v>
      </c>
      <c r="H23" s="48" t="e">
        <f t="shared" si="1"/>
        <v>#DIV/0!</v>
      </c>
    </row>
    <row r="24" spans="1:8" ht="63.75">
      <c r="A24" s="9" t="s">
        <v>316</v>
      </c>
      <c r="B24" s="47">
        <v>1</v>
      </c>
      <c r="C24" s="47"/>
      <c r="D24" s="47"/>
      <c r="E24" s="47"/>
      <c r="F24" s="47"/>
      <c r="G24" s="47">
        <f t="shared" si="0"/>
        <v>0</v>
      </c>
      <c r="H24" s="48" t="e">
        <f t="shared" si="1"/>
        <v>#DIV/0!</v>
      </c>
    </row>
    <row r="25" spans="1:8" ht="51">
      <c r="A25" s="9" t="s">
        <v>16</v>
      </c>
      <c r="B25" s="47"/>
      <c r="C25" s="47"/>
      <c r="D25" s="47"/>
      <c r="E25" s="47"/>
      <c r="F25" s="47"/>
      <c r="G25" s="47" t="e">
        <f t="shared" si="0"/>
        <v>#DIV/0!</v>
      </c>
      <c r="H25" s="48" t="e">
        <f t="shared" si="1"/>
        <v>#DIV/0!</v>
      </c>
    </row>
    <row r="26" spans="1:8" ht="25.5">
      <c r="A26" s="9" t="s">
        <v>357</v>
      </c>
      <c r="B26" s="47"/>
      <c r="C26" s="47"/>
      <c r="D26" s="47"/>
      <c r="E26" s="47"/>
      <c r="F26" s="47"/>
      <c r="G26" s="47" t="e">
        <f t="shared" si="0"/>
        <v>#DIV/0!</v>
      </c>
      <c r="H26" s="48" t="e">
        <f t="shared" si="1"/>
        <v>#DIV/0!</v>
      </c>
    </row>
    <row r="27" spans="1:8" ht="25.5">
      <c r="A27" s="9" t="s">
        <v>379</v>
      </c>
      <c r="B27" s="47"/>
      <c r="C27" s="47"/>
      <c r="D27" s="47">
        <v>0.625</v>
      </c>
      <c r="E27" s="47">
        <v>0.7</v>
      </c>
      <c r="F27" s="47">
        <f t="shared" si="2"/>
        <v>-0.07499999999999996</v>
      </c>
      <c r="G27" s="47" t="e">
        <f t="shared" si="0"/>
        <v>#DIV/0!</v>
      </c>
      <c r="H27" s="48" t="e">
        <f t="shared" si="1"/>
        <v>#DIV/0!</v>
      </c>
    </row>
    <row r="28" spans="1:8" ht="25.5">
      <c r="A28" s="9" t="s">
        <v>358</v>
      </c>
      <c r="B28" s="47">
        <v>54</v>
      </c>
      <c r="C28" s="47"/>
      <c r="D28" s="47">
        <v>71.3</v>
      </c>
      <c r="E28" s="47">
        <v>67.7</v>
      </c>
      <c r="F28" s="47"/>
      <c r="G28" s="47">
        <f t="shared" si="0"/>
        <v>132.03703703703704</v>
      </c>
      <c r="H28" s="48" t="e">
        <f t="shared" si="1"/>
        <v>#DIV/0!</v>
      </c>
    </row>
    <row r="29" spans="1:8" ht="15">
      <c r="A29" s="11" t="s">
        <v>217</v>
      </c>
      <c r="B29" s="49">
        <f>SUM(B10:B28)</f>
        <v>667.1</v>
      </c>
      <c r="C29" s="49">
        <f>SUM(C10:C28)</f>
        <v>0</v>
      </c>
      <c r="D29" s="49">
        <f>SUM(D10:D28)</f>
        <v>789.9089999999999</v>
      </c>
      <c r="E29" s="49">
        <f>SUM(E14:E28)</f>
        <v>549.9</v>
      </c>
      <c r="F29" s="49">
        <f>SUM(F14:F27)</f>
        <v>59.15899999999999</v>
      </c>
      <c r="G29" s="49">
        <f>D29/B29*100</f>
        <v>118.40938390046468</v>
      </c>
      <c r="H29" s="52" t="e">
        <f>D29/C29*100</f>
        <v>#DIV/0!</v>
      </c>
    </row>
    <row r="30" spans="1:9" ht="38.25">
      <c r="A30" s="9" t="s">
        <v>252</v>
      </c>
      <c r="B30" s="47">
        <v>147.9</v>
      </c>
      <c r="C30" s="47"/>
      <c r="D30" s="47">
        <v>147.9</v>
      </c>
      <c r="E30" s="47"/>
      <c r="F30" s="47"/>
      <c r="G30" s="47">
        <f>D30/B30*100</f>
        <v>100</v>
      </c>
      <c r="H30" s="48" t="e">
        <f>D30/C30*100</f>
        <v>#DIV/0!</v>
      </c>
      <c r="I30" s="76"/>
    </row>
    <row r="31" spans="1:8" ht="38.25">
      <c r="A31" s="9" t="s">
        <v>250</v>
      </c>
      <c r="B31" s="47">
        <v>924.1</v>
      </c>
      <c r="C31" s="47"/>
      <c r="D31" s="47">
        <v>924.1</v>
      </c>
      <c r="E31" s="47"/>
      <c r="F31" s="47"/>
      <c r="G31" s="47">
        <f>D31/B31*100</f>
        <v>100</v>
      </c>
      <c r="H31" s="48" t="e">
        <f>D31/C31*100</f>
        <v>#DIV/0!</v>
      </c>
    </row>
    <row r="32" spans="1:8" ht="38.25">
      <c r="A32" s="9" t="s">
        <v>249</v>
      </c>
      <c r="B32" s="47">
        <v>476</v>
      </c>
      <c r="C32" s="47"/>
      <c r="D32" s="47">
        <v>476</v>
      </c>
      <c r="E32" s="47"/>
      <c r="F32" s="47"/>
      <c r="G32" s="47">
        <f>D32/B32*100</f>
        <v>100</v>
      </c>
      <c r="H32" s="48" t="e">
        <f>D32/C32*100</f>
        <v>#DIV/0!</v>
      </c>
    </row>
    <row r="33" spans="1:8" ht="25.5">
      <c r="A33" s="9" t="s">
        <v>397</v>
      </c>
      <c r="B33" s="47"/>
      <c r="C33" s="47"/>
      <c r="D33" s="47"/>
      <c r="E33" s="47"/>
      <c r="F33" s="47"/>
      <c r="G33" s="47" t="e">
        <f aca="true" t="shared" si="3" ref="G33:G38">D33/B33*100</f>
        <v>#DIV/0!</v>
      </c>
      <c r="H33" s="48" t="e">
        <f aca="true" t="shared" si="4" ref="H33:H38">D33/C33*100</f>
        <v>#DIV/0!</v>
      </c>
    </row>
    <row r="34" spans="1:8" ht="51">
      <c r="A34" s="9" t="s">
        <v>25</v>
      </c>
      <c r="B34" s="47">
        <v>50.2</v>
      </c>
      <c r="C34" s="47"/>
      <c r="D34" s="47">
        <v>50.2</v>
      </c>
      <c r="E34" s="47"/>
      <c r="F34" s="47"/>
      <c r="G34" s="47">
        <f t="shared" si="3"/>
        <v>100</v>
      </c>
      <c r="H34" s="48" t="e">
        <f t="shared" si="4"/>
        <v>#DIV/0!</v>
      </c>
    </row>
    <row r="35" spans="1:8" ht="25.5">
      <c r="A35" s="9" t="s">
        <v>334</v>
      </c>
      <c r="B35" s="47">
        <v>283.991</v>
      </c>
      <c r="C35" s="47"/>
      <c r="D35" s="47">
        <v>283.991</v>
      </c>
      <c r="E35" s="47"/>
      <c r="F35" s="47"/>
      <c r="G35" s="47">
        <f t="shared" si="3"/>
        <v>100</v>
      </c>
      <c r="H35" s="48" t="e">
        <f t="shared" si="4"/>
        <v>#DIV/0!</v>
      </c>
    </row>
    <row r="36" spans="1:8" ht="38.25">
      <c r="A36" s="9" t="s">
        <v>359</v>
      </c>
      <c r="B36" s="47">
        <v>5</v>
      </c>
      <c r="C36" s="47"/>
      <c r="D36" s="47">
        <v>5</v>
      </c>
      <c r="E36" s="47"/>
      <c r="F36" s="47"/>
      <c r="G36" s="47">
        <f t="shared" si="3"/>
        <v>100</v>
      </c>
      <c r="H36" s="48" t="e">
        <f t="shared" si="4"/>
        <v>#DIV/0!</v>
      </c>
    </row>
    <row r="37" spans="1:8" ht="25.5">
      <c r="A37" s="9" t="s">
        <v>360</v>
      </c>
      <c r="B37" s="47">
        <v>38.2</v>
      </c>
      <c r="C37" s="47"/>
      <c r="D37" s="47">
        <v>38.2</v>
      </c>
      <c r="E37" s="47"/>
      <c r="F37" s="47"/>
      <c r="G37" s="47">
        <f t="shared" si="3"/>
        <v>100</v>
      </c>
      <c r="H37" s="48" t="e">
        <f t="shared" si="4"/>
        <v>#DIV/0!</v>
      </c>
    </row>
    <row r="38" spans="1:8" ht="51">
      <c r="A38" s="9" t="s">
        <v>317</v>
      </c>
      <c r="B38" s="47"/>
      <c r="C38" s="47"/>
      <c r="D38" s="47">
        <v>-1.194</v>
      </c>
      <c r="E38" s="47"/>
      <c r="F38" s="47"/>
      <c r="G38" s="47" t="e">
        <f t="shared" si="3"/>
        <v>#DIV/0!</v>
      </c>
      <c r="H38" s="48" t="e">
        <f t="shared" si="4"/>
        <v>#DIV/0!</v>
      </c>
    </row>
    <row r="39" spans="1:8" ht="15">
      <c r="A39" s="11" t="s">
        <v>213</v>
      </c>
      <c r="B39" s="49">
        <f>SUM(B30:B38)</f>
        <v>1925.391</v>
      </c>
      <c r="C39" s="49">
        <f>SUM(C30:C38)</f>
        <v>0</v>
      </c>
      <c r="D39" s="49">
        <f>SUM(D30:D38)</f>
        <v>1924.1970000000001</v>
      </c>
      <c r="E39" s="49">
        <f>SUM(E30:E34)</f>
        <v>0</v>
      </c>
      <c r="F39" s="49"/>
      <c r="G39" s="49">
        <f>D39/B39*100</f>
        <v>99.9379866219381</v>
      </c>
      <c r="H39" s="52" t="e">
        <f>D39/C39*100</f>
        <v>#DIV/0!</v>
      </c>
    </row>
    <row r="40" spans="1:8" ht="15">
      <c r="A40" s="11" t="s">
        <v>214</v>
      </c>
      <c r="B40" s="49">
        <f>B39+B29</f>
        <v>2592.491</v>
      </c>
      <c r="C40" s="49">
        <f>C39+C29</f>
        <v>0</v>
      </c>
      <c r="D40" s="49">
        <f>D39+D29</f>
        <v>2714.1059999999998</v>
      </c>
      <c r="E40" s="49">
        <f>E39+E29</f>
        <v>549.9</v>
      </c>
      <c r="F40" s="49"/>
      <c r="G40" s="49">
        <f>D40/B40*100</f>
        <v>104.69104810778514</v>
      </c>
      <c r="H40" s="52" t="e">
        <f>D40/C40*100</f>
        <v>#DIV/0!</v>
      </c>
    </row>
    <row r="41" spans="2:8" ht="12.75">
      <c r="B41" s="79"/>
      <c r="C41" s="7"/>
      <c r="D41" s="79"/>
      <c r="E41" s="7"/>
      <c r="F41" s="7"/>
      <c r="G41" s="7"/>
      <c r="H41" s="2"/>
    </row>
    <row r="42" spans="2:8" ht="12.75">
      <c r="B42" s="2"/>
      <c r="C42" s="2"/>
      <c r="D42" s="2"/>
      <c r="E42" s="2"/>
      <c r="F42" s="2"/>
      <c r="G42" s="2"/>
      <c r="H42" s="2"/>
    </row>
    <row r="44" s="44" customFormat="1" ht="14.25">
      <c r="A44" s="43"/>
    </row>
    <row r="45" s="44" customFormat="1" ht="14.25">
      <c r="A45" s="43" t="s">
        <v>340</v>
      </c>
    </row>
    <row r="46" spans="1:2" ht="12.75">
      <c r="A46" s="2" t="s">
        <v>341</v>
      </c>
      <c r="B46" t="s">
        <v>52</v>
      </c>
    </row>
    <row r="47" ht="12.75">
      <c r="A47" s="2"/>
    </row>
    <row r="48" ht="12.75">
      <c r="A48" s="2"/>
    </row>
    <row r="49" ht="12.75">
      <c r="A49" s="2"/>
    </row>
    <row r="50" s="46" customFormat="1" ht="12">
      <c r="A50" s="45" t="s">
        <v>131</v>
      </c>
    </row>
  </sheetData>
  <sheetProtection/>
  <mergeCells count="11"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75" zoomScaleNormal="75" zoomScalePageLayoutView="0" workbookViewId="0" topLeftCell="A19">
      <selection activeCell="A15" sqref="A15"/>
    </sheetView>
  </sheetViews>
  <sheetFormatPr defaultColWidth="9.00390625" defaultRowHeight="12.75"/>
  <cols>
    <col min="1" max="1" width="62.875" style="10" customWidth="1"/>
    <col min="2" max="2" width="14.25390625" style="0" customWidth="1"/>
    <col min="3" max="3" width="14.875" style="0" customWidth="1"/>
    <col min="4" max="4" width="13.625" style="0" customWidth="1"/>
    <col min="5" max="5" width="14.125" style="0" customWidth="1"/>
    <col min="6" max="6" width="13.375" style="0" customWidth="1"/>
    <col min="7" max="7" width="11.625" style="0" customWidth="1"/>
    <col min="8" max="8" width="11.25390625" style="0" customWidth="1"/>
    <col min="9" max="9" width="11.375" style="0" bestFit="1" customWidth="1"/>
  </cols>
  <sheetData>
    <row r="1" spans="1:9" ht="15" customHeight="1">
      <c r="A1" s="134" t="s">
        <v>321</v>
      </c>
      <c r="B1" s="134"/>
      <c r="C1" s="134"/>
      <c r="D1" s="134"/>
      <c r="E1" s="134"/>
      <c r="F1" s="134"/>
      <c r="G1" s="134"/>
      <c r="H1" s="134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0" t="s">
        <v>225</v>
      </c>
      <c r="B3" s="130"/>
      <c r="C3" s="130"/>
      <c r="D3" s="130"/>
      <c r="E3" s="130"/>
      <c r="F3" s="130"/>
      <c r="G3" s="130"/>
      <c r="H3" s="2"/>
    </row>
    <row r="4" spans="1:8" ht="18">
      <c r="A4" s="130" t="s">
        <v>36</v>
      </c>
      <c r="B4" s="130"/>
      <c r="C4" s="130"/>
      <c r="D4" s="130"/>
      <c r="E4" s="130"/>
      <c r="F4" s="130"/>
      <c r="G4" s="130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1" t="s">
        <v>322</v>
      </c>
      <c r="E6" s="131"/>
      <c r="F6" s="131"/>
      <c r="G6" s="131"/>
      <c r="H6" s="2"/>
    </row>
    <row r="7" spans="1:10" ht="27.75" customHeight="1">
      <c r="A7" s="132" t="s">
        <v>323</v>
      </c>
      <c r="B7" s="122" t="s">
        <v>324</v>
      </c>
      <c r="C7" s="122" t="s">
        <v>256</v>
      </c>
      <c r="D7" s="122" t="s">
        <v>325</v>
      </c>
      <c r="E7" s="122" t="s">
        <v>35</v>
      </c>
      <c r="F7" s="124" t="s">
        <v>5</v>
      </c>
      <c r="G7" s="128" t="s">
        <v>163</v>
      </c>
      <c r="H7" s="129"/>
      <c r="I7" s="77"/>
      <c r="J7" s="77"/>
    </row>
    <row r="8" spans="1:10" ht="16.5" customHeight="1">
      <c r="A8" s="133"/>
      <c r="B8" s="127"/>
      <c r="C8" s="127"/>
      <c r="D8" s="127"/>
      <c r="E8" s="123"/>
      <c r="F8" s="123"/>
      <c r="G8" s="6" t="s">
        <v>231</v>
      </c>
      <c r="H8" s="35" t="s">
        <v>236</v>
      </c>
      <c r="I8" s="77"/>
      <c r="J8" s="77"/>
    </row>
    <row r="9" spans="1:10" ht="16.5" customHeight="1">
      <c r="A9" s="29">
        <v>1</v>
      </c>
      <c r="B9" s="30" t="s">
        <v>440</v>
      </c>
      <c r="C9" s="31">
        <v>3</v>
      </c>
      <c r="D9" s="30" t="s">
        <v>441</v>
      </c>
      <c r="E9" s="31">
        <v>5</v>
      </c>
      <c r="F9" s="31">
        <v>6</v>
      </c>
      <c r="G9" s="32" t="s">
        <v>3</v>
      </c>
      <c r="H9" s="32" t="s">
        <v>85</v>
      </c>
      <c r="I9" s="111"/>
      <c r="J9" s="77"/>
    </row>
    <row r="10" spans="1:10" ht="39.75" customHeight="1">
      <c r="A10" s="96" t="s">
        <v>289</v>
      </c>
      <c r="B10" s="99">
        <v>39.4</v>
      </c>
      <c r="C10" s="100"/>
      <c r="D10" s="99">
        <v>43.242</v>
      </c>
      <c r="E10" s="100"/>
      <c r="F10" s="47">
        <f>D10-E10</f>
        <v>43.242</v>
      </c>
      <c r="G10" s="47">
        <f>D10/B10*100</f>
        <v>109.75126903553299</v>
      </c>
      <c r="H10" s="48" t="e">
        <f>D10/C10*100</f>
        <v>#DIV/0!</v>
      </c>
      <c r="I10" s="98"/>
      <c r="J10" s="77"/>
    </row>
    <row r="11" spans="1:10" ht="66" customHeight="1">
      <c r="A11" s="97" t="s">
        <v>313</v>
      </c>
      <c r="B11" s="99">
        <v>0.9</v>
      </c>
      <c r="C11" s="100"/>
      <c r="D11" s="99">
        <v>0.974</v>
      </c>
      <c r="E11" s="100"/>
      <c r="F11" s="47">
        <f>D11-E11</f>
        <v>0.974</v>
      </c>
      <c r="G11" s="47">
        <f aca="true" t="shared" si="0" ref="G11:G26">D11/B11*100</f>
        <v>108.22222222222221</v>
      </c>
      <c r="H11" s="48" t="e">
        <f aca="true" t="shared" si="1" ref="H11:H26">D11/C11*100</f>
        <v>#DIV/0!</v>
      </c>
      <c r="I11" s="98"/>
      <c r="J11" s="77"/>
    </row>
    <row r="12" spans="1:10" ht="53.25" customHeight="1">
      <c r="A12" s="97" t="s">
        <v>314</v>
      </c>
      <c r="B12" s="99">
        <v>66.9</v>
      </c>
      <c r="C12" s="100"/>
      <c r="D12" s="99">
        <v>74.08</v>
      </c>
      <c r="E12" s="100"/>
      <c r="F12" s="47">
        <f>D12-E12</f>
        <v>74.08</v>
      </c>
      <c r="G12" s="47">
        <f t="shared" si="0"/>
        <v>110.73243647234679</v>
      </c>
      <c r="H12" s="48" t="e">
        <f t="shared" si="1"/>
        <v>#DIV/0!</v>
      </c>
      <c r="I12" s="98"/>
      <c r="J12" s="77"/>
    </row>
    <row r="13" spans="1:10" ht="52.5" customHeight="1">
      <c r="A13" s="97" t="s">
        <v>315</v>
      </c>
      <c r="B13" s="99">
        <v>0</v>
      </c>
      <c r="C13" s="100"/>
      <c r="D13" s="99">
        <v>-3.721</v>
      </c>
      <c r="E13" s="100"/>
      <c r="F13" s="47">
        <f>D13-E13</f>
        <v>-3.721</v>
      </c>
      <c r="G13" s="47" t="e">
        <f t="shared" si="0"/>
        <v>#DIV/0!</v>
      </c>
      <c r="H13" s="48" t="e">
        <f t="shared" si="1"/>
        <v>#DIV/0!</v>
      </c>
      <c r="I13" s="98"/>
      <c r="J13" s="77"/>
    </row>
    <row r="14" spans="1:10" ht="63.75">
      <c r="A14" s="9" t="s">
        <v>273</v>
      </c>
      <c r="B14" s="47">
        <v>79.1</v>
      </c>
      <c r="C14" s="47"/>
      <c r="D14" s="47">
        <v>89.193</v>
      </c>
      <c r="E14" s="47">
        <v>88</v>
      </c>
      <c r="F14" s="47">
        <f>D14-E14</f>
        <v>1.1929999999999978</v>
      </c>
      <c r="G14" s="47">
        <f t="shared" si="0"/>
        <v>112.7597977243995</v>
      </c>
      <c r="H14" s="48" t="e">
        <f t="shared" si="1"/>
        <v>#DIV/0!</v>
      </c>
      <c r="I14" s="77"/>
      <c r="J14" s="77"/>
    </row>
    <row r="15" spans="1:8" ht="38.25">
      <c r="A15" s="9" t="s">
        <v>428</v>
      </c>
      <c r="B15" s="47"/>
      <c r="C15" s="47"/>
      <c r="D15" s="47">
        <v>0.27</v>
      </c>
      <c r="E15" s="47">
        <v>4.4</v>
      </c>
      <c r="F15" s="47"/>
      <c r="G15" s="47" t="e">
        <f t="shared" si="0"/>
        <v>#DIV/0!</v>
      </c>
      <c r="H15" s="48" t="e">
        <f t="shared" si="1"/>
        <v>#DIV/0!</v>
      </c>
    </row>
    <row r="16" spans="1:8" ht="38.25">
      <c r="A16" s="9" t="s">
        <v>171</v>
      </c>
      <c r="B16" s="47">
        <v>31</v>
      </c>
      <c r="C16" s="47"/>
      <c r="D16" s="47">
        <v>31.842</v>
      </c>
      <c r="E16" s="47">
        <v>38.5</v>
      </c>
      <c r="F16" s="47">
        <f aca="true" t="shared" si="2" ref="F16:F25">D16-E16</f>
        <v>-6.658000000000001</v>
      </c>
      <c r="G16" s="47">
        <f t="shared" si="0"/>
        <v>102.71612903225807</v>
      </c>
      <c r="H16" s="48" t="e">
        <f t="shared" si="1"/>
        <v>#DIV/0!</v>
      </c>
    </row>
    <row r="17" spans="1:8" ht="63.75">
      <c r="A17" s="9" t="s">
        <v>175</v>
      </c>
      <c r="B17" s="47">
        <v>28.2</v>
      </c>
      <c r="C17" s="47"/>
      <c r="D17" s="47">
        <v>33.041</v>
      </c>
      <c r="E17" s="47">
        <v>6.4</v>
      </c>
      <c r="F17" s="47">
        <f t="shared" si="2"/>
        <v>26.641</v>
      </c>
      <c r="G17" s="47">
        <f t="shared" si="0"/>
        <v>117.16666666666666</v>
      </c>
      <c r="H17" s="48" t="e">
        <f t="shared" si="1"/>
        <v>#DIV/0!</v>
      </c>
    </row>
    <row r="18" spans="1:8" ht="63.75">
      <c r="A18" s="9" t="s">
        <v>414</v>
      </c>
      <c r="B18" s="47">
        <v>2.8</v>
      </c>
      <c r="C18" s="47"/>
      <c r="D18" s="47">
        <v>2.898</v>
      </c>
      <c r="E18" s="47"/>
      <c r="F18" s="47">
        <f t="shared" si="2"/>
        <v>2.898</v>
      </c>
      <c r="G18" s="47">
        <f t="shared" si="0"/>
        <v>103.50000000000001</v>
      </c>
      <c r="H18" s="48" t="e">
        <f t="shared" si="1"/>
        <v>#DIV/0!</v>
      </c>
    </row>
    <row r="19" spans="1:8" ht="63.75">
      <c r="A19" s="19" t="s">
        <v>242</v>
      </c>
      <c r="B19" s="47">
        <v>2.3</v>
      </c>
      <c r="C19" s="47"/>
      <c r="D19" s="47">
        <v>2.3</v>
      </c>
      <c r="E19" s="47">
        <v>3.9</v>
      </c>
      <c r="F19" s="47">
        <f t="shared" si="2"/>
        <v>-1.6</v>
      </c>
      <c r="G19" s="47">
        <f t="shared" si="0"/>
        <v>100</v>
      </c>
      <c r="H19" s="48" t="e">
        <f t="shared" si="1"/>
        <v>#DIV/0!</v>
      </c>
    </row>
    <row r="20" spans="1:8" ht="63.75">
      <c r="A20" s="9" t="s">
        <v>125</v>
      </c>
      <c r="B20" s="47">
        <v>32.4</v>
      </c>
      <c r="C20" s="47"/>
      <c r="D20" s="47">
        <v>36.898</v>
      </c>
      <c r="E20" s="47">
        <v>27.3</v>
      </c>
      <c r="F20" s="47">
        <f t="shared" si="2"/>
        <v>9.598000000000003</v>
      </c>
      <c r="G20" s="47">
        <f t="shared" si="0"/>
        <v>113.88271604938274</v>
      </c>
      <c r="H20" s="48" t="e">
        <f t="shared" si="1"/>
        <v>#DIV/0!</v>
      </c>
    </row>
    <row r="21" spans="1:8" ht="51">
      <c r="A21" s="9" t="s">
        <v>278</v>
      </c>
      <c r="B21" s="47">
        <v>22.5</v>
      </c>
      <c r="C21" s="47"/>
      <c r="D21" s="47">
        <v>25.205</v>
      </c>
      <c r="E21" s="47">
        <v>27.3</v>
      </c>
      <c r="F21" s="47">
        <f t="shared" si="2"/>
        <v>-2.0950000000000024</v>
      </c>
      <c r="G21" s="47">
        <f t="shared" si="0"/>
        <v>112.02222222222223</v>
      </c>
      <c r="H21" s="48" t="e">
        <f t="shared" si="1"/>
        <v>#DIV/0!</v>
      </c>
    </row>
    <row r="22" spans="1:11" ht="64.5" customHeight="1">
      <c r="A22" s="9" t="s">
        <v>17</v>
      </c>
      <c r="B22" s="47">
        <v>0.7</v>
      </c>
      <c r="C22" s="47"/>
      <c r="D22" s="47">
        <v>0.7</v>
      </c>
      <c r="E22" s="47">
        <v>0.6</v>
      </c>
      <c r="F22" s="47">
        <f t="shared" si="2"/>
        <v>0.09999999999999998</v>
      </c>
      <c r="G22" s="47">
        <f t="shared" si="0"/>
        <v>100</v>
      </c>
      <c r="H22" s="48" t="e">
        <f t="shared" si="1"/>
        <v>#DIV/0!</v>
      </c>
      <c r="J22" s="77"/>
      <c r="K22" s="77"/>
    </row>
    <row r="23" spans="1:8" ht="51">
      <c r="A23" s="9" t="s">
        <v>316</v>
      </c>
      <c r="B23" s="47"/>
      <c r="C23" s="47"/>
      <c r="D23" s="47"/>
      <c r="E23" s="47"/>
      <c r="F23" s="47"/>
      <c r="G23" s="47" t="e">
        <f t="shared" si="0"/>
        <v>#DIV/0!</v>
      </c>
      <c r="H23" s="48" t="e">
        <f t="shared" si="1"/>
        <v>#DIV/0!</v>
      </c>
    </row>
    <row r="24" spans="1:11" ht="25.5">
      <c r="A24" s="9" t="s">
        <v>284</v>
      </c>
      <c r="B24" s="47"/>
      <c r="C24" s="47"/>
      <c r="D24" s="47"/>
      <c r="E24" s="47"/>
      <c r="F24" s="47"/>
      <c r="G24" s="47" t="e">
        <f t="shared" si="0"/>
        <v>#DIV/0!</v>
      </c>
      <c r="H24" s="48" t="e">
        <f t="shared" si="1"/>
        <v>#DIV/0!</v>
      </c>
      <c r="J24" s="77"/>
      <c r="K24" s="77"/>
    </row>
    <row r="25" spans="1:11" ht="25.5">
      <c r="A25" s="9" t="s">
        <v>148</v>
      </c>
      <c r="B25" s="47"/>
      <c r="C25" s="47"/>
      <c r="D25" s="47"/>
      <c r="E25" s="47"/>
      <c r="F25" s="47">
        <f t="shared" si="2"/>
        <v>0</v>
      </c>
      <c r="G25" s="47" t="e">
        <f t="shared" si="0"/>
        <v>#DIV/0!</v>
      </c>
      <c r="H25" s="48" t="e">
        <f t="shared" si="1"/>
        <v>#DIV/0!</v>
      </c>
      <c r="J25" s="78"/>
      <c r="K25" s="77"/>
    </row>
    <row r="26" spans="1:11" ht="25.5">
      <c r="A26" s="9" t="s">
        <v>361</v>
      </c>
      <c r="B26" s="47"/>
      <c r="C26" s="47"/>
      <c r="D26" s="47"/>
      <c r="E26" s="47">
        <v>3</v>
      </c>
      <c r="F26" s="47"/>
      <c r="G26" s="47" t="e">
        <f t="shared" si="0"/>
        <v>#DIV/0!</v>
      </c>
      <c r="H26" s="48" t="e">
        <f t="shared" si="1"/>
        <v>#DIV/0!</v>
      </c>
      <c r="J26" s="77"/>
      <c r="K26" s="77"/>
    </row>
    <row r="27" spans="1:11" ht="15">
      <c r="A27" s="11" t="s">
        <v>211</v>
      </c>
      <c r="B27" s="49">
        <f>SUM(B10:B26)</f>
        <v>306.2</v>
      </c>
      <c r="C27" s="49">
        <f>SUM(C10:C26)</f>
        <v>0</v>
      </c>
      <c r="D27" s="49">
        <f>SUM(D10:D26)</f>
        <v>336.922</v>
      </c>
      <c r="E27" s="49">
        <f>SUM(E14:E26)</f>
        <v>199.40000000000003</v>
      </c>
      <c r="F27" s="49">
        <f>SUM(F14:F22)</f>
        <v>30.076999999999995</v>
      </c>
      <c r="G27" s="49">
        <f aca="true" t="shared" si="3" ref="G27:G35">D27/B27*100</f>
        <v>110.03331156107122</v>
      </c>
      <c r="H27" s="52" t="e">
        <f aca="true" t="shared" si="4" ref="H27:H35">D27/C27*100</f>
        <v>#DIV/0!</v>
      </c>
      <c r="J27" s="77"/>
      <c r="K27" s="77"/>
    </row>
    <row r="28" spans="1:11" ht="25.5">
      <c r="A28" s="9" t="s">
        <v>279</v>
      </c>
      <c r="B28" s="47">
        <v>205.5</v>
      </c>
      <c r="C28" s="47"/>
      <c r="D28" s="47">
        <v>205.5</v>
      </c>
      <c r="E28" s="47"/>
      <c r="F28" s="47"/>
      <c r="G28" s="47">
        <f t="shared" si="3"/>
        <v>100</v>
      </c>
      <c r="H28" s="48" t="e">
        <f t="shared" si="4"/>
        <v>#DIV/0!</v>
      </c>
      <c r="I28" s="76"/>
      <c r="J28" s="77"/>
      <c r="K28" s="77"/>
    </row>
    <row r="29" spans="1:8" ht="25.5">
      <c r="A29" s="9" t="s">
        <v>280</v>
      </c>
      <c r="B29" s="47">
        <v>321</v>
      </c>
      <c r="C29" s="47"/>
      <c r="D29" s="47">
        <v>321</v>
      </c>
      <c r="E29" s="47"/>
      <c r="F29" s="47"/>
      <c r="G29" s="47">
        <f t="shared" si="3"/>
        <v>100</v>
      </c>
      <c r="H29" s="48" t="e">
        <f t="shared" si="4"/>
        <v>#DIV/0!</v>
      </c>
    </row>
    <row r="30" spans="1:8" ht="25.5">
      <c r="A30" s="9" t="s">
        <v>103</v>
      </c>
      <c r="B30" s="47">
        <v>305.4</v>
      </c>
      <c r="C30" s="47"/>
      <c r="D30" s="47">
        <v>305.4</v>
      </c>
      <c r="E30" s="47"/>
      <c r="F30" s="47"/>
      <c r="G30" s="47">
        <f t="shared" si="3"/>
        <v>100</v>
      </c>
      <c r="H30" s="48" t="e">
        <f t="shared" si="4"/>
        <v>#DIV/0!</v>
      </c>
    </row>
    <row r="31" spans="1:8" ht="15">
      <c r="A31" s="9" t="s">
        <v>398</v>
      </c>
      <c r="B31" s="47"/>
      <c r="C31" s="47"/>
      <c r="D31" s="47"/>
      <c r="E31" s="47"/>
      <c r="F31" s="47"/>
      <c r="G31" s="47" t="e">
        <f t="shared" si="3"/>
        <v>#DIV/0!</v>
      </c>
      <c r="H31" s="48" t="e">
        <f t="shared" si="4"/>
        <v>#DIV/0!</v>
      </c>
    </row>
    <row r="32" spans="1:8" ht="38.25">
      <c r="A32" s="9" t="s">
        <v>104</v>
      </c>
      <c r="B32" s="47">
        <v>50.2</v>
      </c>
      <c r="C32" s="47"/>
      <c r="D32" s="47">
        <v>50.2</v>
      </c>
      <c r="E32" s="47"/>
      <c r="F32" s="47"/>
      <c r="G32" s="47">
        <f t="shared" si="3"/>
        <v>100</v>
      </c>
      <c r="H32" s="48" t="e">
        <f t="shared" si="4"/>
        <v>#DIV/0!</v>
      </c>
    </row>
    <row r="33" spans="1:8" ht="25.5">
      <c r="A33" s="9" t="s">
        <v>335</v>
      </c>
      <c r="B33" s="47">
        <v>4.5</v>
      </c>
      <c r="C33" s="47"/>
      <c r="D33" s="47">
        <v>4.5</v>
      </c>
      <c r="E33" s="47"/>
      <c r="F33" s="47"/>
      <c r="G33" s="47">
        <f t="shared" si="3"/>
        <v>100</v>
      </c>
      <c r="H33" s="48" t="e">
        <f t="shared" si="4"/>
        <v>#DIV/0!</v>
      </c>
    </row>
    <row r="34" spans="1:8" ht="15">
      <c r="A34" s="11" t="s">
        <v>213</v>
      </c>
      <c r="B34" s="49">
        <f>SUM(B28:B33)</f>
        <v>886.6</v>
      </c>
      <c r="C34" s="49">
        <f>SUM(C28:C32)</f>
        <v>0</v>
      </c>
      <c r="D34" s="49">
        <f>SUM(D28:D33)</f>
        <v>886.6</v>
      </c>
      <c r="E34" s="49">
        <f>SUM(E28:E32)</f>
        <v>0</v>
      </c>
      <c r="F34" s="49"/>
      <c r="G34" s="49">
        <f t="shared" si="3"/>
        <v>100</v>
      </c>
      <c r="H34" s="52" t="e">
        <f t="shared" si="4"/>
        <v>#DIV/0!</v>
      </c>
    </row>
    <row r="35" spans="1:8" ht="15">
      <c r="A35" s="11" t="s">
        <v>214</v>
      </c>
      <c r="B35" s="49">
        <f>B34+B27</f>
        <v>1192.8</v>
      </c>
      <c r="C35" s="49">
        <f>C34+C27</f>
        <v>0</v>
      </c>
      <c r="D35" s="49">
        <f>D34+D27</f>
        <v>1223.522</v>
      </c>
      <c r="E35" s="49">
        <f>E34+E27</f>
        <v>199.40000000000003</v>
      </c>
      <c r="F35" s="49"/>
      <c r="G35" s="49">
        <f t="shared" si="3"/>
        <v>102.57562038900068</v>
      </c>
      <c r="H35" s="52" t="e">
        <f t="shared" si="4"/>
        <v>#DIV/0!</v>
      </c>
    </row>
    <row r="36" spans="2:8" ht="12.75">
      <c r="B36" s="7"/>
      <c r="C36" s="7"/>
      <c r="D36" s="79"/>
      <c r="E36" s="7"/>
      <c r="F36" s="7"/>
      <c r="G36" s="7"/>
      <c r="H36" s="2"/>
    </row>
    <row r="37" spans="2:8" ht="12.75">
      <c r="B37" s="2"/>
      <c r="C37" s="2"/>
      <c r="D37" s="2"/>
      <c r="E37" s="2"/>
      <c r="F37" s="2"/>
      <c r="G37" s="2"/>
      <c r="H37" s="2"/>
    </row>
    <row r="39" s="44" customFormat="1" ht="14.25">
      <c r="A39" s="43"/>
    </row>
    <row r="40" s="44" customFormat="1" ht="14.25">
      <c r="A40" s="43" t="s">
        <v>340</v>
      </c>
    </row>
    <row r="41" spans="1:2" ht="12.75">
      <c r="A41" s="2" t="s">
        <v>53</v>
      </c>
      <c r="B41" t="s">
        <v>52</v>
      </c>
    </row>
    <row r="42" ht="12.75">
      <c r="A42" s="2"/>
    </row>
    <row r="43" ht="12.75">
      <c r="A43" s="2"/>
    </row>
    <row r="44" ht="12.75">
      <c r="A44" s="2"/>
    </row>
    <row r="45" s="46" customFormat="1" ht="12">
      <c r="A45" s="45" t="s">
        <v>131</v>
      </c>
    </row>
  </sheetData>
  <sheetProtection/>
  <mergeCells count="11"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5" zoomScaleNormal="75" zoomScalePageLayoutView="0" workbookViewId="0" topLeftCell="A22">
      <selection activeCell="D39" sqref="D39"/>
    </sheetView>
  </sheetViews>
  <sheetFormatPr defaultColWidth="9.00390625" defaultRowHeight="12.75"/>
  <cols>
    <col min="1" max="1" width="52.125" style="10" customWidth="1"/>
    <col min="2" max="2" width="16.00390625" style="0" customWidth="1"/>
    <col min="3" max="3" width="14.875" style="0" customWidth="1"/>
    <col min="4" max="6" width="15.875" style="0" customWidth="1"/>
    <col min="7" max="7" width="13.00390625" style="0" customWidth="1"/>
    <col min="8" max="8" width="12.625" style="0" customWidth="1"/>
  </cols>
  <sheetData>
    <row r="1" spans="1:9" ht="15" customHeight="1">
      <c r="A1" s="134" t="s">
        <v>321</v>
      </c>
      <c r="B1" s="134"/>
      <c r="C1" s="134"/>
      <c r="D1" s="134"/>
      <c r="E1" s="134"/>
      <c r="F1" s="134"/>
      <c r="G1" s="134"/>
      <c r="H1" s="134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0" t="s">
        <v>226</v>
      </c>
      <c r="B3" s="130"/>
      <c r="C3" s="130"/>
      <c r="D3" s="130"/>
      <c r="E3" s="130"/>
      <c r="F3" s="130"/>
      <c r="G3" s="130"/>
      <c r="H3" s="2"/>
    </row>
    <row r="4" spans="1:8" ht="18">
      <c r="A4" s="130" t="s">
        <v>36</v>
      </c>
      <c r="B4" s="130"/>
      <c r="C4" s="130"/>
      <c r="D4" s="130"/>
      <c r="E4" s="130"/>
      <c r="F4" s="130"/>
      <c r="G4" s="130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1" t="s">
        <v>322</v>
      </c>
      <c r="E6" s="131"/>
      <c r="F6" s="131"/>
      <c r="G6" s="131"/>
      <c r="H6" s="2"/>
    </row>
    <row r="7" spans="1:8" ht="28.5" customHeight="1">
      <c r="A7" s="132" t="s">
        <v>323</v>
      </c>
      <c r="B7" s="122" t="s">
        <v>324</v>
      </c>
      <c r="C7" s="122" t="s">
        <v>256</v>
      </c>
      <c r="D7" s="122" t="s">
        <v>325</v>
      </c>
      <c r="E7" s="122" t="s">
        <v>35</v>
      </c>
      <c r="F7" s="124" t="s">
        <v>5</v>
      </c>
      <c r="G7" s="128" t="s">
        <v>163</v>
      </c>
      <c r="H7" s="129"/>
    </row>
    <row r="8" spans="1:11" ht="17.25" customHeight="1">
      <c r="A8" s="133"/>
      <c r="B8" s="127"/>
      <c r="C8" s="127"/>
      <c r="D8" s="127"/>
      <c r="E8" s="123"/>
      <c r="F8" s="123"/>
      <c r="G8" s="6" t="s">
        <v>231</v>
      </c>
      <c r="H8" s="35" t="s">
        <v>236</v>
      </c>
      <c r="I8" s="77"/>
      <c r="J8" s="77"/>
      <c r="K8" s="77"/>
    </row>
    <row r="9" spans="1:11" ht="17.25" customHeight="1">
      <c r="A9" s="29">
        <v>1</v>
      </c>
      <c r="B9" s="30" t="s">
        <v>440</v>
      </c>
      <c r="C9" s="31">
        <v>3</v>
      </c>
      <c r="D9" s="30" t="s">
        <v>441</v>
      </c>
      <c r="E9" s="31">
        <v>5</v>
      </c>
      <c r="F9" s="31">
        <v>6</v>
      </c>
      <c r="G9" s="32" t="s">
        <v>3</v>
      </c>
      <c r="H9" s="32" t="s">
        <v>85</v>
      </c>
      <c r="I9" s="111"/>
      <c r="J9" s="77"/>
      <c r="K9" s="77"/>
    </row>
    <row r="10" spans="1:11" ht="39.75" customHeight="1">
      <c r="A10" s="96" t="s">
        <v>289</v>
      </c>
      <c r="B10" s="99">
        <v>34</v>
      </c>
      <c r="C10" s="100"/>
      <c r="D10" s="99">
        <v>34.594</v>
      </c>
      <c r="E10" s="100"/>
      <c r="F10" s="47">
        <f aca="true" t="shared" si="0" ref="F10:F16">D10-E10</f>
        <v>34.594</v>
      </c>
      <c r="G10" s="47">
        <f>D10/B10*100</f>
        <v>101.74705882352941</v>
      </c>
      <c r="H10" s="48" t="e">
        <f>D10/C10*100</f>
        <v>#DIV/0!</v>
      </c>
      <c r="I10" s="98"/>
      <c r="J10" s="77"/>
      <c r="K10" s="77"/>
    </row>
    <row r="11" spans="1:11" ht="66" customHeight="1">
      <c r="A11" s="97" t="s">
        <v>313</v>
      </c>
      <c r="B11" s="99">
        <v>0.7</v>
      </c>
      <c r="C11" s="100"/>
      <c r="D11" s="99">
        <v>0.78</v>
      </c>
      <c r="E11" s="100"/>
      <c r="F11" s="47">
        <f t="shared" si="0"/>
        <v>0.78</v>
      </c>
      <c r="G11" s="47">
        <f>D11/B11*100</f>
        <v>111.42857142857143</v>
      </c>
      <c r="H11" s="48" t="e">
        <f>D11/C11*100</f>
        <v>#DIV/0!</v>
      </c>
      <c r="I11" s="98"/>
      <c r="J11" s="77"/>
      <c r="K11" s="77"/>
    </row>
    <row r="12" spans="1:11" ht="53.25" customHeight="1">
      <c r="A12" s="97" t="s">
        <v>314</v>
      </c>
      <c r="B12" s="99">
        <v>60.2</v>
      </c>
      <c r="C12" s="100"/>
      <c r="D12" s="99">
        <v>59.264</v>
      </c>
      <c r="E12" s="100"/>
      <c r="F12" s="47">
        <f t="shared" si="0"/>
        <v>59.264</v>
      </c>
      <c r="G12" s="47">
        <f aca="true" t="shared" si="1" ref="G12:G27">D12/B12*100</f>
        <v>98.44518272425249</v>
      </c>
      <c r="H12" s="48" t="e">
        <f aca="true" t="shared" si="2" ref="H12:H27">D12/C12*100</f>
        <v>#DIV/0!</v>
      </c>
      <c r="I12" s="98"/>
      <c r="J12" s="77"/>
      <c r="K12" s="77"/>
    </row>
    <row r="13" spans="1:11" ht="52.5" customHeight="1">
      <c r="A13" s="97" t="s">
        <v>315</v>
      </c>
      <c r="B13" s="99">
        <v>0</v>
      </c>
      <c r="C13" s="100"/>
      <c r="D13" s="99">
        <v>-2.977</v>
      </c>
      <c r="E13" s="100"/>
      <c r="F13" s="47">
        <f t="shared" si="0"/>
        <v>-2.977</v>
      </c>
      <c r="G13" s="47" t="e">
        <f t="shared" si="1"/>
        <v>#DIV/0!</v>
      </c>
      <c r="H13" s="48" t="e">
        <f t="shared" si="2"/>
        <v>#DIV/0!</v>
      </c>
      <c r="I13" s="98"/>
      <c r="J13" s="77"/>
      <c r="K13" s="77"/>
    </row>
    <row r="14" spans="1:11" ht="76.5">
      <c r="A14" s="9" t="s">
        <v>273</v>
      </c>
      <c r="B14" s="47">
        <v>158.2</v>
      </c>
      <c r="C14" s="47"/>
      <c r="D14" s="47">
        <v>201.184</v>
      </c>
      <c r="E14" s="47">
        <v>163.9</v>
      </c>
      <c r="F14" s="47">
        <f t="shared" si="0"/>
        <v>37.28399999999999</v>
      </c>
      <c r="G14" s="47">
        <f t="shared" si="1"/>
        <v>127.17067003792668</v>
      </c>
      <c r="H14" s="48" t="e">
        <f t="shared" si="2"/>
        <v>#DIV/0!</v>
      </c>
      <c r="I14" s="77"/>
      <c r="J14" s="77"/>
      <c r="K14" s="77"/>
    </row>
    <row r="15" spans="1:11" ht="38.25">
      <c r="A15" s="9" t="s">
        <v>428</v>
      </c>
      <c r="B15" s="47"/>
      <c r="C15" s="47"/>
      <c r="D15" s="47">
        <v>0.05</v>
      </c>
      <c r="E15" s="47"/>
      <c r="F15" s="47"/>
      <c r="G15" s="47" t="e">
        <f>D15/B15*100</f>
        <v>#DIV/0!</v>
      </c>
      <c r="H15" s="48" t="e">
        <f>D15/C15*100</f>
        <v>#DIV/0!</v>
      </c>
      <c r="I15" s="77"/>
      <c r="J15" s="77"/>
      <c r="K15" s="77"/>
    </row>
    <row r="16" spans="1:8" ht="63.75">
      <c r="A16" s="9" t="s">
        <v>92</v>
      </c>
      <c r="B16" s="47">
        <v>46.3</v>
      </c>
      <c r="C16" s="47"/>
      <c r="D16" s="47">
        <v>46.371</v>
      </c>
      <c r="E16" s="47">
        <v>77.2</v>
      </c>
      <c r="F16" s="47">
        <f t="shared" si="0"/>
        <v>-30.829</v>
      </c>
      <c r="G16" s="47">
        <f t="shared" si="1"/>
        <v>100.15334773218143</v>
      </c>
      <c r="H16" s="48" t="e">
        <f t="shared" si="2"/>
        <v>#DIV/0!</v>
      </c>
    </row>
    <row r="17" spans="1:8" ht="38.25">
      <c r="A17" s="17" t="s">
        <v>405</v>
      </c>
      <c r="B17" s="47"/>
      <c r="C17" s="47"/>
      <c r="D17" s="47" t="s">
        <v>200</v>
      </c>
      <c r="E17" s="47">
        <v>-1.4</v>
      </c>
      <c r="F17" s="47" t="e">
        <f aca="true" t="shared" si="3" ref="F17:F26">D17-E17</f>
        <v>#VALUE!</v>
      </c>
      <c r="G17" s="47" t="e">
        <f t="shared" si="1"/>
        <v>#VALUE!</v>
      </c>
      <c r="H17" s="48" t="e">
        <f t="shared" si="2"/>
        <v>#VALUE!</v>
      </c>
    </row>
    <row r="18" spans="1:8" ht="51">
      <c r="A18" s="9" t="s">
        <v>171</v>
      </c>
      <c r="B18" s="47">
        <v>22.45</v>
      </c>
      <c r="C18" s="47"/>
      <c r="D18" s="47">
        <v>35.214</v>
      </c>
      <c r="E18" s="47">
        <v>18.9</v>
      </c>
      <c r="F18" s="47">
        <f t="shared" si="3"/>
        <v>16.314</v>
      </c>
      <c r="G18" s="47">
        <f t="shared" si="1"/>
        <v>156.8552338530067</v>
      </c>
      <c r="H18" s="48" t="e">
        <f t="shared" si="2"/>
        <v>#DIV/0!</v>
      </c>
    </row>
    <row r="19" spans="1:8" ht="76.5">
      <c r="A19" s="9" t="s">
        <v>175</v>
      </c>
      <c r="B19" s="47">
        <v>53.8</v>
      </c>
      <c r="C19" s="47"/>
      <c r="D19" s="47">
        <v>54.222</v>
      </c>
      <c r="E19" s="47">
        <v>79.1</v>
      </c>
      <c r="F19" s="47">
        <f t="shared" si="3"/>
        <v>-24.877999999999993</v>
      </c>
      <c r="G19" s="47">
        <f t="shared" si="1"/>
        <v>100.78438661710038</v>
      </c>
      <c r="H19" s="48" t="e">
        <f t="shared" si="2"/>
        <v>#DIV/0!</v>
      </c>
    </row>
    <row r="20" spans="1:8" ht="76.5">
      <c r="A20" s="19" t="s">
        <v>105</v>
      </c>
      <c r="B20" s="47">
        <v>2.65</v>
      </c>
      <c r="C20" s="47"/>
      <c r="D20" s="47">
        <v>2.65</v>
      </c>
      <c r="E20" s="47">
        <v>2.4</v>
      </c>
      <c r="F20" s="47">
        <f t="shared" si="3"/>
        <v>0.25</v>
      </c>
      <c r="G20" s="47">
        <f t="shared" si="1"/>
        <v>100</v>
      </c>
      <c r="H20" s="48" t="e">
        <f t="shared" si="2"/>
        <v>#DIV/0!</v>
      </c>
    </row>
    <row r="21" spans="1:8" ht="89.25">
      <c r="A21" s="9" t="s">
        <v>125</v>
      </c>
      <c r="B21" s="47">
        <v>29.6</v>
      </c>
      <c r="C21" s="47"/>
      <c r="D21" s="47">
        <v>30.391</v>
      </c>
      <c r="E21" s="47">
        <v>19.5</v>
      </c>
      <c r="F21" s="47">
        <f t="shared" si="3"/>
        <v>10.890999999999998</v>
      </c>
      <c r="G21" s="47">
        <f t="shared" si="1"/>
        <v>102.67229729729728</v>
      </c>
      <c r="H21" s="48" t="e">
        <f t="shared" si="2"/>
        <v>#DIV/0!</v>
      </c>
    </row>
    <row r="22" spans="1:8" ht="76.5">
      <c r="A22" s="9" t="s">
        <v>291</v>
      </c>
      <c r="B22" s="47">
        <v>21.6</v>
      </c>
      <c r="C22" s="47"/>
      <c r="D22" s="47">
        <v>21.57</v>
      </c>
      <c r="E22" s="47">
        <v>23.1</v>
      </c>
      <c r="F22" s="47">
        <f t="shared" si="3"/>
        <v>-1.5300000000000011</v>
      </c>
      <c r="G22" s="47">
        <f t="shared" si="1"/>
        <v>99.8611111111111</v>
      </c>
      <c r="H22" s="48" t="e">
        <f t="shared" si="2"/>
        <v>#DIV/0!</v>
      </c>
    </row>
    <row r="23" spans="1:8" ht="38.25">
      <c r="A23" s="9" t="s">
        <v>128</v>
      </c>
      <c r="B23" s="47">
        <v>222</v>
      </c>
      <c r="C23" s="47"/>
      <c r="D23" s="47">
        <v>241.034</v>
      </c>
      <c r="E23" s="47">
        <v>240.9</v>
      </c>
      <c r="F23" s="47">
        <f>D23-E23</f>
        <v>0.13399999999998613</v>
      </c>
      <c r="G23" s="47">
        <f t="shared" si="1"/>
        <v>108.57387387387388</v>
      </c>
      <c r="H23" s="48" t="e">
        <f t="shared" si="2"/>
        <v>#DIV/0!</v>
      </c>
    </row>
    <row r="24" spans="1:8" ht="63.75">
      <c r="A24" s="9" t="s">
        <v>316</v>
      </c>
      <c r="B24" s="47"/>
      <c r="C24" s="47"/>
      <c r="D24" s="47"/>
      <c r="E24" s="47"/>
      <c r="F24" s="47"/>
      <c r="G24" s="47" t="e">
        <f t="shared" si="1"/>
        <v>#DIV/0!</v>
      </c>
      <c r="H24" s="48" t="e">
        <f t="shared" si="2"/>
        <v>#DIV/0!</v>
      </c>
    </row>
    <row r="25" spans="1:8" ht="25.5">
      <c r="A25" s="9" t="s">
        <v>365</v>
      </c>
      <c r="B25" s="47"/>
      <c r="C25" s="47"/>
      <c r="D25" s="47"/>
      <c r="E25" s="47"/>
      <c r="F25" s="47">
        <f>D25-E25</f>
        <v>0</v>
      </c>
      <c r="G25" s="47" t="e">
        <f t="shared" si="1"/>
        <v>#DIV/0!</v>
      </c>
      <c r="H25" s="48" t="e">
        <f t="shared" si="2"/>
        <v>#DIV/0!</v>
      </c>
    </row>
    <row r="26" spans="1:8" ht="25.5">
      <c r="A26" s="9" t="s">
        <v>443</v>
      </c>
      <c r="B26" s="47"/>
      <c r="C26" s="47"/>
      <c r="D26" s="47">
        <v>0.02</v>
      </c>
      <c r="E26" s="47"/>
      <c r="F26" s="47">
        <f t="shared" si="3"/>
        <v>0.02</v>
      </c>
      <c r="G26" s="47" t="e">
        <f t="shared" si="1"/>
        <v>#DIV/0!</v>
      </c>
      <c r="H26" s="48" t="e">
        <f t="shared" si="2"/>
        <v>#DIV/0!</v>
      </c>
    </row>
    <row r="27" spans="1:8" ht="25.5">
      <c r="A27" s="9" t="s">
        <v>362</v>
      </c>
      <c r="B27" s="47">
        <v>51.2</v>
      </c>
      <c r="C27" s="47"/>
      <c r="D27" s="47">
        <v>60.06</v>
      </c>
      <c r="E27" s="47">
        <v>45.1</v>
      </c>
      <c r="F27" s="47"/>
      <c r="G27" s="47">
        <f t="shared" si="1"/>
        <v>117.3046875</v>
      </c>
      <c r="H27" s="48" t="e">
        <f t="shared" si="2"/>
        <v>#DIV/0!</v>
      </c>
    </row>
    <row r="28" spans="1:8" ht="15">
      <c r="A28" s="11" t="s">
        <v>211</v>
      </c>
      <c r="B28" s="49">
        <f>SUM(B10:B27)</f>
        <v>702.7</v>
      </c>
      <c r="C28" s="49">
        <f>SUM(C10:C27)</f>
        <v>0</v>
      </c>
      <c r="D28" s="49">
        <f>SUM(D10:D27)</f>
        <v>784.4269999999999</v>
      </c>
      <c r="E28" s="49">
        <f>SUM(E10:E27)</f>
        <v>668.7</v>
      </c>
      <c r="F28" s="49">
        <f>F29</f>
        <v>0</v>
      </c>
      <c r="G28" s="49">
        <f>D28/B28*100</f>
        <v>111.63042550163654</v>
      </c>
      <c r="H28" s="52" t="e">
        <f>D28/C28*100</f>
        <v>#DIV/0!</v>
      </c>
    </row>
    <row r="29" spans="1:9" ht="38.25">
      <c r="A29" s="9" t="s">
        <v>106</v>
      </c>
      <c r="B29" s="47">
        <v>182.8</v>
      </c>
      <c r="C29" s="47"/>
      <c r="D29" s="47">
        <v>182.8</v>
      </c>
      <c r="E29" s="47"/>
      <c r="F29" s="47"/>
      <c r="G29" s="47">
        <f>D29/B29*100</f>
        <v>100</v>
      </c>
      <c r="H29" s="48" t="e">
        <f>D29/C29*100</f>
        <v>#DIV/0!</v>
      </c>
      <c r="I29" s="76"/>
    </row>
    <row r="30" spans="1:8" ht="38.25">
      <c r="A30" s="9" t="s">
        <v>107</v>
      </c>
      <c r="B30" s="47">
        <v>652.6</v>
      </c>
      <c r="C30" s="47"/>
      <c r="D30" s="47">
        <v>652.6</v>
      </c>
      <c r="E30" s="47"/>
      <c r="F30" s="47"/>
      <c r="G30" s="47">
        <f aca="true" t="shared" si="4" ref="G30:G36">D30/B30*100</f>
        <v>100</v>
      </c>
      <c r="H30" s="48" t="e">
        <f aca="true" t="shared" si="5" ref="H30:H36">D30/C30*100</f>
        <v>#DIV/0!</v>
      </c>
    </row>
    <row r="31" spans="1:8" ht="38.25">
      <c r="A31" s="9" t="s">
        <v>108</v>
      </c>
      <c r="B31" s="47">
        <v>469.9</v>
      </c>
      <c r="C31" s="47"/>
      <c r="D31" s="47">
        <v>469.9</v>
      </c>
      <c r="E31" s="47"/>
      <c r="F31" s="47"/>
      <c r="G31" s="47">
        <f t="shared" si="4"/>
        <v>100</v>
      </c>
      <c r="H31" s="48" t="e">
        <f t="shared" si="5"/>
        <v>#DIV/0!</v>
      </c>
    </row>
    <row r="32" spans="1:8" ht="25.5">
      <c r="A32" s="9" t="s">
        <v>400</v>
      </c>
      <c r="B32" s="47">
        <v>5</v>
      </c>
      <c r="C32" s="47"/>
      <c r="D32" s="47">
        <v>5</v>
      </c>
      <c r="E32" s="47"/>
      <c r="F32" s="47"/>
      <c r="G32" s="47">
        <f t="shared" si="4"/>
        <v>100</v>
      </c>
      <c r="H32" s="48" t="e">
        <f t="shared" si="5"/>
        <v>#DIV/0!</v>
      </c>
    </row>
    <row r="33" spans="1:8" ht="51">
      <c r="A33" s="9" t="s">
        <v>109</v>
      </c>
      <c r="B33" s="47">
        <v>50.2</v>
      </c>
      <c r="C33" s="47"/>
      <c r="D33" s="47">
        <v>50.2</v>
      </c>
      <c r="E33" s="47"/>
      <c r="F33" s="47"/>
      <c r="G33" s="47">
        <f t="shared" si="4"/>
        <v>100</v>
      </c>
      <c r="H33" s="48" t="e">
        <f t="shared" si="5"/>
        <v>#DIV/0!</v>
      </c>
    </row>
    <row r="34" spans="1:8" ht="25.5">
      <c r="A34" s="9" t="s">
        <v>336</v>
      </c>
      <c r="B34" s="47">
        <v>67.65</v>
      </c>
      <c r="C34" s="47"/>
      <c r="D34" s="47">
        <v>67.65</v>
      </c>
      <c r="E34" s="47"/>
      <c r="F34" s="47"/>
      <c r="G34" s="47">
        <f t="shared" si="4"/>
        <v>100</v>
      </c>
      <c r="H34" s="48" t="e">
        <f t="shared" si="5"/>
        <v>#DIV/0!</v>
      </c>
    </row>
    <row r="35" spans="1:8" ht="38.25">
      <c r="A35" s="9" t="s">
        <v>363</v>
      </c>
      <c r="B35" s="47"/>
      <c r="C35" s="47"/>
      <c r="D35" s="47"/>
      <c r="E35" s="47"/>
      <c r="F35" s="47"/>
      <c r="G35" s="47" t="e">
        <f t="shared" si="4"/>
        <v>#DIV/0!</v>
      </c>
      <c r="H35" s="48" t="e">
        <f t="shared" si="5"/>
        <v>#DIV/0!</v>
      </c>
    </row>
    <row r="36" spans="1:8" ht="25.5">
      <c r="A36" s="9" t="s">
        <v>364</v>
      </c>
      <c r="B36" s="47"/>
      <c r="C36" s="47"/>
      <c r="D36" s="47"/>
      <c r="E36" s="47"/>
      <c r="F36" s="47"/>
      <c r="G36" s="47" t="e">
        <f t="shared" si="4"/>
        <v>#DIV/0!</v>
      </c>
      <c r="H36" s="48" t="e">
        <f t="shared" si="5"/>
        <v>#DIV/0!</v>
      </c>
    </row>
    <row r="37" spans="1:8" ht="15">
      <c r="A37" s="11" t="s">
        <v>213</v>
      </c>
      <c r="B37" s="49">
        <f>SUM(B29:B36)</f>
        <v>1428.1500000000003</v>
      </c>
      <c r="C37" s="49">
        <f>SUM(C29:C33)</f>
        <v>0</v>
      </c>
      <c r="D37" s="49">
        <f>SUM(D29:D36)</f>
        <v>1428.1500000000003</v>
      </c>
      <c r="E37" s="49">
        <f>SUM(E29:E33)</f>
        <v>0</v>
      </c>
      <c r="F37" s="49"/>
      <c r="G37" s="49">
        <f>D37/B37*100</f>
        <v>100</v>
      </c>
      <c r="H37" s="52" t="e">
        <f>D37/C37*100</f>
        <v>#DIV/0!</v>
      </c>
    </row>
    <row r="38" spans="1:8" ht="15">
      <c r="A38" s="11" t="s">
        <v>214</v>
      </c>
      <c r="B38" s="49">
        <f>B28+B37</f>
        <v>2130.8500000000004</v>
      </c>
      <c r="C38" s="49">
        <f>C28+C37</f>
        <v>0</v>
      </c>
      <c r="D38" s="49">
        <f>D28+D37</f>
        <v>2212.577</v>
      </c>
      <c r="E38" s="49">
        <f>E28+E37</f>
        <v>668.7</v>
      </c>
      <c r="F38" s="49"/>
      <c r="G38" s="49">
        <f>D38/B38*100</f>
        <v>103.83541779102234</v>
      </c>
      <c r="H38" s="52" t="e">
        <f>D38/C38*100</f>
        <v>#DIV/0!</v>
      </c>
    </row>
    <row r="39" spans="2:8" ht="12.75">
      <c r="B39" s="79"/>
      <c r="C39" s="7"/>
      <c r="D39" s="79"/>
      <c r="E39" s="7"/>
      <c r="F39" s="7"/>
      <c r="G39" s="7" t="e">
        <f>D39/B39*100</f>
        <v>#DIV/0!</v>
      </c>
      <c r="H39" s="2"/>
    </row>
    <row r="40" spans="2:8" ht="12.75">
      <c r="B40" s="2"/>
      <c r="C40" s="2"/>
      <c r="D40" s="2"/>
      <c r="E40" s="2"/>
      <c r="F40" s="2"/>
      <c r="G40" s="2"/>
      <c r="H40" s="2"/>
    </row>
    <row r="42" s="44" customFormat="1" ht="14.25">
      <c r="A42" s="43"/>
    </row>
    <row r="43" s="44" customFormat="1" ht="14.25">
      <c r="A43" s="43" t="s">
        <v>340</v>
      </c>
    </row>
    <row r="44" ht="12.75">
      <c r="A44" s="2" t="s">
        <v>54</v>
      </c>
    </row>
    <row r="45" ht="12.75">
      <c r="A45" s="2"/>
    </row>
    <row r="46" ht="12.75">
      <c r="A46" s="2"/>
    </row>
    <row r="47" ht="12.75">
      <c r="A47" s="2"/>
    </row>
    <row r="48" s="46" customFormat="1" ht="12">
      <c r="A48" s="45" t="s">
        <v>131</v>
      </c>
    </row>
  </sheetData>
  <sheetProtection/>
  <mergeCells count="11"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="75" zoomScaleNormal="75" zoomScalePageLayoutView="0" workbookViewId="0" topLeftCell="A25">
      <selection activeCell="A15" sqref="A15"/>
    </sheetView>
  </sheetViews>
  <sheetFormatPr defaultColWidth="9.00390625" defaultRowHeight="12.75"/>
  <cols>
    <col min="1" max="1" width="55.125" style="10" customWidth="1"/>
    <col min="2" max="2" width="14.75390625" style="0" customWidth="1"/>
    <col min="3" max="4" width="15.875" style="0" customWidth="1"/>
    <col min="5" max="5" width="13.75390625" style="0" customWidth="1"/>
    <col min="6" max="6" width="12.75390625" style="0" customWidth="1"/>
    <col min="7" max="7" width="12.25390625" style="0" customWidth="1"/>
    <col min="8" max="8" width="11.625" style="0" customWidth="1"/>
    <col min="9" max="9" width="10.125" style="0" customWidth="1"/>
    <col min="11" max="11" width="12.125" style="0" bestFit="1" customWidth="1"/>
  </cols>
  <sheetData>
    <row r="1" spans="1:9" ht="15" customHeight="1">
      <c r="A1" s="134" t="s">
        <v>321</v>
      </c>
      <c r="B1" s="134"/>
      <c r="C1" s="134"/>
      <c r="D1" s="134"/>
      <c r="E1" s="134"/>
      <c r="F1" s="134"/>
      <c r="G1" s="134"/>
      <c r="H1" s="134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0" t="s">
        <v>227</v>
      </c>
      <c r="B3" s="130"/>
      <c r="C3" s="130"/>
      <c r="D3" s="130"/>
      <c r="E3" s="130"/>
      <c r="F3" s="130"/>
      <c r="G3" s="130"/>
      <c r="H3" s="2"/>
    </row>
    <row r="4" spans="1:8" ht="18">
      <c r="A4" s="130" t="s">
        <v>36</v>
      </c>
      <c r="B4" s="130"/>
      <c r="C4" s="130"/>
      <c r="D4" s="130"/>
      <c r="E4" s="130"/>
      <c r="F4" s="130"/>
      <c r="G4" s="130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1" t="s">
        <v>322</v>
      </c>
      <c r="E6" s="131"/>
      <c r="F6" s="131"/>
      <c r="G6" s="131"/>
      <c r="H6" s="2"/>
    </row>
    <row r="7" spans="1:8" ht="27.75" customHeight="1">
      <c r="A7" s="132" t="s">
        <v>323</v>
      </c>
      <c r="B7" s="122" t="s">
        <v>324</v>
      </c>
      <c r="C7" s="122" t="s">
        <v>256</v>
      </c>
      <c r="D7" s="122" t="s">
        <v>325</v>
      </c>
      <c r="E7" s="122" t="s">
        <v>35</v>
      </c>
      <c r="F7" s="124" t="s">
        <v>5</v>
      </c>
      <c r="G7" s="128" t="s">
        <v>163</v>
      </c>
      <c r="H7" s="129"/>
    </row>
    <row r="8" spans="1:10" ht="18.75" customHeight="1">
      <c r="A8" s="133"/>
      <c r="B8" s="127"/>
      <c r="C8" s="127"/>
      <c r="D8" s="127"/>
      <c r="E8" s="123"/>
      <c r="F8" s="123"/>
      <c r="G8" s="6" t="s">
        <v>231</v>
      </c>
      <c r="H8" s="35" t="s">
        <v>236</v>
      </c>
      <c r="I8" s="77"/>
      <c r="J8" s="77"/>
    </row>
    <row r="9" spans="1:10" ht="18.75" customHeight="1">
      <c r="A9" s="29">
        <v>1</v>
      </c>
      <c r="B9" s="30" t="s">
        <v>440</v>
      </c>
      <c r="C9" s="31">
        <v>3</v>
      </c>
      <c r="D9" s="30" t="s">
        <v>441</v>
      </c>
      <c r="E9" s="31">
        <v>5</v>
      </c>
      <c r="F9" s="31">
        <v>6</v>
      </c>
      <c r="G9" s="32" t="s">
        <v>3</v>
      </c>
      <c r="H9" s="32" t="s">
        <v>85</v>
      </c>
      <c r="I9" s="111"/>
      <c r="J9" s="77"/>
    </row>
    <row r="10" spans="1:10" ht="39.75" customHeight="1">
      <c r="A10" s="96" t="s">
        <v>289</v>
      </c>
      <c r="B10" s="99">
        <v>147.9</v>
      </c>
      <c r="C10" s="100"/>
      <c r="D10" s="99">
        <v>148.945</v>
      </c>
      <c r="E10" s="100"/>
      <c r="F10" s="47">
        <f>D10-E10</f>
        <v>148.945</v>
      </c>
      <c r="G10" s="53">
        <f>D10/B10*100</f>
        <v>100.70655848546315</v>
      </c>
      <c r="H10" s="48" t="e">
        <f>D10/C10*100</f>
        <v>#DIV/0!</v>
      </c>
      <c r="I10" s="98"/>
      <c r="J10" s="77"/>
    </row>
    <row r="11" spans="1:10" ht="66" customHeight="1">
      <c r="A11" s="97" t="s">
        <v>313</v>
      </c>
      <c r="B11" s="99">
        <v>3.1</v>
      </c>
      <c r="C11" s="100"/>
      <c r="D11" s="99">
        <v>3.355</v>
      </c>
      <c r="E11" s="100"/>
      <c r="F11" s="47">
        <f>D11-E11</f>
        <v>3.355</v>
      </c>
      <c r="G11" s="53">
        <f>D11/B11*100</f>
        <v>108.22580645161291</v>
      </c>
      <c r="H11" s="48" t="e">
        <f>D11/C11*100</f>
        <v>#DIV/0!</v>
      </c>
      <c r="I11" s="98"/>
      <c r="J11" s="77"/>
    </row>
    <row r="12" spans="1:10" ht="53.25" customHeight="1">
      <c r="A12" s="97" t="s">
        <v>314</v>
      </c>
      <c r="B12" s="99">
        <v>229.3</v>
      </c>
      <c r="C12" s="100"/>
      <c r="D12" s="99">
        <v>255.165</v>
      </c>
      <c r="E12" s="100"/>
      <c r="F12" s="47">
        <f>D12-E12</f>
        <v>255.165</v>
      </c>
      <c r="G12" s="53">
        <f aca="true" t="shared" si="0" ref="G12:G32">D12/B12*100</f>
        <v>111.27998255560401</v>
      </c>
      <c r="H12" s="48" t="e">
        <f aca="true" t="shared" si="1" ref="H12:H32">D12/C12*100</f>
        <v>#DIV/0!</v>
      </c>
      <c r="I12" s="98"/>
      <c r="J12" s="77"/>
    </row>
    <row r="13" spans="1:10" ht="52.5" customHeight="1">
      <c r="A13" s="97" t="s">
        <v>315</v>
      </c>
      <c r="B13" s="99">
        <v>0</v>
      </c>
      <c r="C13" s="100"/>
      <c r="D13" s="99">
        <v>-12.817</v>
      </c>
      <c r="E13" s="100"/>
      <c r="F13" s="47">
        <f>D13-E13</f>
        <v>-12.817</v>
      </c>
      <c r="G13" s="53" t="e">
        <f t="shared" si="0"/>
        <v>#DIV/0!</v>
      </c>
      <c r="H13" s="48" t="e">
        <f t="shared" si="1"/>
        <v>#DIV/0!</v>
      </c>
      <c r="I13" s="98"/>
      <c r="J13" s="77"/>
    </row>
    <row r="14" spans="1:10" ht="76.5">
      <c r="A14" s="9" t="s">
        <v>273</v>
      </c>
      <c r="B14" s="47">
        <v>151.5</v>
      </c>
      <c r="C14" s="47"/>
      <c r="D14" s="47">
        <v>196.572</v>
      </c>
      <c r="E14" s="47">
        <v>133.6</v>
      </c>
      <c r="F14" s="47">
        <f>D14-E14</f>
        <v>62.97200000000001</v>
      </c>
      <c r="G14" s="53">
        <f t="shared" si="0"/>
        <v>129.75049504950496</v>
      </c>
      <c r="H14" s="48" t="e">
        <f t="shared" si="1"/>
        <v>#DIV/0!</v>
      </c>
      <c r="I14" s="77"/>
      <c r="J14" s="77"/>
    </row>
    <row r="15" spans="1:8" ht="38.25">
      <c r="A15" s="9" t="s">
        <v>428</v>
      </c>
      <c r="B15" s="47"/>
      <c r="C15" s="47"/>
      <c r="D15" s="47">
        <v>1.573</v>
      </c>
      <c r="E15" s="47"/>
      <c r="F15" s="47"/>
      <c r="G15" s="53" t="e">
        <f t="shared" si="0"/>
        <v>#DIV/0!</v>
      </c>
      <c r="H15" s="48" t="e">
        <f t="shared" si="1"/>
        <v>#DIV/0!</v>
      </c>
    </row>
    <row r="16" spans="1:8" ht="51">
      <c r="A16" s="9" t="s">
        <v>92</v>
      </c>
      <c r="B16" s="47"/>
      <c r="C16" s="47"/>
      <c r="D16" s="47"/>
      <c r="E16" s="47"/>
      <c r="F16" s="47">
        <f aca="true" t="shared" si="2" ref="F16:F25">D16-E16</f>
        <v>0</v>
      </c>
      <c r="G16" s="53" t="e">
        <f t="shared" si="0"/>
        <v>#DIV/0!</v>
      </c>
      <c r="H16" s="48" t="e">
        <f t="shared" si="1"/>
        <v>#DIV/0!</v>
      </c>
    </row>
    <row r="17" spans="1:8" ht="38.25">
      <c r="A17" s="17" t="s">
        <v>405</v>
      </c>
      <c r="B17" s="47"/>
      <c r="C17" s="47"/>
      <c r="D17" s="47"/>
      <c r="E17" s="47"/>
      <c r="F17" s="47"/>
      <c r="G17" s="53" t="e">
        <f t="shared" si="0"/>
        <v>#DIV/0!</v>
      </c>
      <c r="H17" s="48" t="e">
        <f t="shared" si="1"/>
        <v>#DIV/0!</v>
      </c>
    </row>
    <row r="18" spans="1:8" ht="51">
      <c r="A18" s="9" t="s">
        <v>171</v>
      </c>
      <c r="B18" s="47">
        <v>32.7</v>
      </c>
      <c r="C18" s="47"/>
      <c r="D18" s="47">
        <v>31.392</v>
      </c>
      <c r="E18" s="47">
        <v>26.6</v>
      </c>
      <c r="F18" s="47">
        <f t="shared" si="2"/>
        <v>4.791999999999998</v>
      </c>
      <c r="G18" s="53">
        <f t="shared" si="0"/>
        <v>95.99999999999999</v>
      </c>
      <c r="H18" s="48" t="e">
        <f t="shared" si="1"/>
        <v>#DIV/0!</v>
      </c>
    </row>
    <row r="19" spans="1:8" ht="63.75">
      <c r="A19" s="9" t="s">
        <v>175</v>
      </c>
      <c r="B19" s="47">
        <v>11.1</v>
      </c>
      <c r="C19" s="47"/>
      <c r="D19" s="47">
        <v>11.088</v>
      </c>
      <c r="E19" s="47">
        <v>22.4</v>
      </c>
      <c r="F19" s="47">
        <f t="shared" si="2"/>
        <v>-11.312</v>
      </c>
      <c r="G19" s="53">
        <f t="shared" si="0"/>
        <v>99.89189189189189</v>
      </c>
      <c r="H19" s="48" t="e">
        <f t="shared" si="1"/>
        <v>#DIV/0!</v>
      </c>
    </row>
    <row r="20" spans="1:8" ht="63.75" hidden="1">
      <c r="A20" s="9" t="s">
        <v>414</v>
      </c>
      <c r="B20" s="47"/>
      <c r="C20" s="47"/>
      <c r="D20" s="47"/>
      <c r="E20" s="47"/>
      <c r="F20" s="47">
        <f t="shared" si="2"/>
        <v>0</v>
      </c>
      <c r="G20" s="53" t="e">
        <f t="shared" si="0"/>
        <v>#DIV/0!</v>
      </c>
      <c r="H20" s="48" t="e">
        <f t="shared" si="1"/>
        <v>#DIV/0!</v>
      </c>
    </row>
    <row r="21" spans="1:8" ht="63.75">
      <c r="A21" s="9" t="s">
        <v>414</v>
      </c>
      <c r="B21" s="47"/>
      <c r="C21" s="47"/>
      <c r="D21" s="47">
        <v>33.921</v>
      </c>
      <c r="E21" s="47"/>
      <c r="F21" s="47">
        <f t="shared" si="2"/>
        <v>33.921</v>
      </c>
      <c r="G21" s="53" t="e">
        <f t="shared" si="0"/>
        <v>#DIV/0!</v>
      </c>
      <c r="H21" s="48" t="e">
        <f t="shared" si="1"/>
        <v>#DIV/0!</v>
      </c>
    </row>
    <row r="22" spans="1:8" ht="63.75">
      <c r="A22" s="19" t="s">
        <v>76</v>
      </c>
      <c r="B22" s="47">
        <v>6.5</v>
      </c>
      <c r="C22" s="47"/>
      <c r="D22" s="47">
        <v>6.96</v>
      </c>
      <c r="E22" s="47">
        <v>5.7</v>
      </c>
      <c r="F22" s="47">
        <f t="shared" si="2"/>
        <v>1.2599999999999998</v>
      </c>
      <c r="G22" s="53">
        <f t="shared" si="0"/>
        <v>107.07692307692307</v>
      </c>
      <c r="H22" s="48" t="e">
        <f t="shared" si="1"/>
        <v>#DIV/0!</v>
      </c>
    </row>
    <row r="23" spans="1:8" ht="76.5">
      <c r="A23" s="9" t="s">
        <v>125</v>
      </c>
      <c r="B23" s="47">
        <v>27.1</v>
      </c>
      <c r="C23" s="47"/>
      <c r="D23" s="47">
        <v>39.157</v>
      </c>
      <c r="E23" s="47">
        <v>24.4</v>
      </c>
      <c r="F23" s="47">
        <f t="shared" si="2"/>
        <v>14.756999999999998</v>
      </c>
      <c r="G23" s="53">
        <f t="shared" si="0"/>
        <v>144.49077490774906</v>
      </c>
      <c r="H23" s="48" t="e">
        <f t="shared" si="1"/>
        <v>#DIV/0!</v>
      </c>
    </row>
    <row r="24" spans="1:8" ht="51">
      <c r="A24" s="9" t="s">
        <v>197</v>
      </c>
      <c r="B24" s="47"/>
      <c r="C24" s="47"/>
      <c r="D24" s="47"/>
      <c r="E24" s="47"/>
      <c r="F24" s="47"/>
      <c r="G24" s="53" t="e">
        <f t="shared" si="0"/>
        <v>#DIV/0!</v>
      </c>
      <c r="H24" s="48" t="e">
        <f t="shared" si="1"/>
        <v>#DIV/0!</v>
      </c>
    </row>
    <row r="25" spans="1:8" ht="76.5">
      <c r="A25" s="9" t="s">
        <v>77</v>
      </c>
      <c r="B25" s="47">
        <v>20</v>
      </c>
      <c r="C25" s="47"/>
      <c r="D25" s="47">
        <v>20.122</v>
      </c>
      <c r="E25" s="47">
        <v>19</v>
      </c>
      <c r="F25" s="47">
        <f t="shared" si="2"/>
        <v>1.1219999999999999</v>
      </c>
      <c r="G25" s="53">
        <f t="shared" si="0"/>
        <v>100.61</v>
      </c>
      <c r="H25" s="48" t="e">
        <f t="shared" si="1"/>
        <v>#DIV/0!</v>
      </c>
    </row>
    <row r="26" spans="1:8" ht="51">
      <c r="A26" s="9" t="s">
        <v>255</v>
      </c>
      <c r="B26" s="47"/>
      <c r="C26" s="47"/>
      <c r="D26" s="47">
        <v>2.177</v>
      </c>
      <c r="E26" s="47"/>
      <c r="F26" s="47"/>
      <c r="G26" s="53" t="e">
        <f t="shared" si="0"/>
        <v>#DIV/0!</v>
      </c>
      <c r="H26" s="48" t="e">
        <f t="shared" si="1"/>
        <v>#DIV/0!</v>
      </c>
    </row>
    <row r="27" spans="1:8" ht="51">
      <c r="A27" s="9" t="s">
        <v>316</v>
      </c>
      <c r="B27" s="47"/>
      <c r="C27" s="47"/>
      <c r="D27" s="47"/>
      <c r="E27" s="47"/>
      <c r="F27" s="47"/>
      <c r="G27" s="53" t="e">
        <f t="shared" si="0"/>
        <v>#DIV/0!</v>
      </c>
      <c r="H27" s="48" t="e">
        <f t="shared" si="1"/>
        <v>#DIV/0!</v>
      </c>
    </row>
    <row r="28" spans="1:8" ht="38.25">
      <c r="A28" s="9" t="s">
        <v>18</v>
      </c>
      <c r="B28" s="47"/>
      <c r="C28" s="47"/>
      <c r="D28" s="47"/>
      <c r="E28" s="47"/>
      <c r="F28" s="47">
        <f>D28-E28</f>
        <v>0</v>
      </c>
      <c r="G28" s="53" t="e">
        <f t="shared" si="0"/>
        <v>#DIV/0!</v>
      </c>
      <c r="H28" s="48" t="e">
        <f t="shared" si="1"/>
        <v>#DIV/0!</v>
      </c>
    </row>
    <row r="29" spans="1:8" ht="25.5" hidden="1">
      <c r="A29" s="9" t="s">
        <v>78</v>
      </c>
      <c r="B29" s="47"/>
      <c r="C29" s="47"/>
      <c r="D29" s="47"/>
      <c r="E29" s="47"/>
      <c r="F29" s="47">
        <f>D29-E29</f>
        <v>0</v>
      </c>
      <c r="G29" s="53" t="e">
        <f t="shared" si="0"/>
        <v>#DIV/0!</v>
      </c>
      <c r="H29" s="48" t="e">
        <f t="shared" si="1"/>
        <v>#DIV/0!</v>
      </c>
    </row>
    <row r="30" spans="1:8" ht="25.5">
      <c r="A30" s="9" t="s">
        <v>78</v>
      </c>
      <c r="B30" s="47"/>
      <c r="C30" s="47"/>
      <c r="D30" s="47"/>
      <c r="E30" s="47"/>
      <c r="F30" s="47"/>
      <c r="G30" s="53" t="e">
        <f t="shared" si="0"/>
        <v>#DIV/0!</v>
      </c>
      <c r="H30" s="48" t="e">
        <f t="shared" si="1"/>
        <v>#DIV/0!</v>
      </c>
    </row>
    <row r="31" spans="1:8" ht="25.5">
      <c r="A31" s="9" t="s">
        <v>380</v>
      </c>
      <c r="B31" s="47"/>
      <c r="C31" s="47"/>
      <c r="D31" s="47">
        <v>0.034</v>
      </c>
      <c r="E31" s="47">
        <v>0.3</v>
      </c>
      <c r="F31" s="47">
        <f>D31-E31</f>
        <v>-0.266</v>
      </c>
      <c r="G31" s="53" t="e">
        <f t="shared" si="0"/>
        <v>#DIV/0!</v>
      </c>
      <c r="H31" s="48" t="e">
        <f t="shared" si="1"/>
        <v>#DIV/0!</v>
      </c>
    </row>
    <row r="32" spans="1:8" ht="25.5">
      <c r="A32" s="9" t="s">
        <v>362</v>
      </c>
      <c r="B32" s="47"/>
      <c r="C32" s="47"/>
      <c r="D32" s="47"/>
      <c r="E32" s="47">
        <v>0.3</v>
      </c>
      <c r="F32" s="47"/>
      <c r="G32" s="53" t="e">
        <f t="shared" si="0"/>
        <v>#DIV/0!</v>
      </c>
      <c r="H32" s="48" t="e">
        <f t="shared" si="1"/>
        <v>#DIV/0!</v>
      </c>
    </row>
    <row r="33" spans="1:9" ht="15">
      <c r="A33" s="11" t="s">
        <v>211</v>
      </c>
      <c r="B33" s="49">
        <f>SUM(B10:B31)</f>
        <v>629.2</v>
      </c>
      <c r="C33" s="49">
        <f>SUM(C10:C31)</f>
        <v>0</v>
      </c>
      <c r="D33" s="49">
        <f>SUM(D10:D31)</f>
        <v>737.6440000000001</v>
      </c>
      <c r="E33" s="49">
        <f>SUM(E14:E31)</f>
        <v>232</v>
      </c>
      <c r="F33" s="49">
        <f>SUM(F14:F29)</f>
        <v>107.51200000000001</v>
      </c>
      <c r="G33" s="73">
        <f>D33/B33*100</f>
        <v>117.23521932612843</v>
      </c>
      <c r="H33" s="52" t="e">
        <f>D33/C33*100</f>
        <v>#DIV/0!</v>
      </c>
      <c r="I33" s="76"/>
    </row>
    <row r="34" spans="1:11" ht="25.5">
      <c r="A34" s="9" t="s">
        <v>79</v>
      </c>
      <c r="B34" s="47">
        <v>221.9</v>
      </c>
      <c r="C34" s="47"/>
      <c r="D34" s="47">
        <v>221.9</v>
      </c>
      <c r="E34" s="47"/>
      <c r="F34" s="47"/>
      <c r="G34" s="53">
        <f>D34/B34*100</f>
        <v>100</v>
      </c>
      <c r="H34" s="48" t="e">
        <f>D34/C34*100</f>
        <v>#DIV/0!</v>
      </c>
      <c r="I34" s="76"/>
      <c r="K34" s="76"/>
    </row>
    <row r="35" spans="1:8" ht="25.5">
      <c r="A35" s="9" t="s">
        <v>82</v>
      </c>
      <c r="B35" s="47">
        <v>546.9</v>
      </c>
      <c r="C35" s="47"/>
      <c r="D35" s="47">
        <v>546.9</v>
      </c>
      <c r="E35" s="47"/>
      <c r="F35" s="47"/>
      <c r="G35" s="53">
        <f aca="true" t="shared" si="3" ref="G35:G41">D35/B35*100</f>
        <v>100</v>
      </c>
      <c r="H35" s="48" t="e">
        <f aca="true" t="shared" si="4" ref="H35:H41">D35/C35*100</f>
        <v>#DIV/0!</v>
      </c>
    </row>
    <row r="36" spans="1:8" ht="38.25">
      <c r="A36" s="9" t="s">
        <v>83</v>
      </c>
      <c r="B36" s="47">
        <v>803.4</v>
      </c>
      <c r="C36" s="47"/>
      <c r="D36" s="47">
        <v>803.4</v>
      </c>
      <c r="E36" s="47"/>
      <c r="F36" s="47"/>
      <c r="G36" s="53">
        <f t="shared" si="3"/>
        <v>100</v>
      </c>
      <c r="H36" s="48" t="e">
        <f t="shared" si="4"/>
        <v>#DIV/0!</v>
      </c>
    </row>
    <row r="37" spans="1:8" ht="25.5">
      <c r="A37" s="9" t="s">
        <v>399</v>
      </c>
      <c r="B37" s="47"/>
      <c r="C37" s="47"/>
      <c r="D37" s="47"/>
      <c r="E37" s="47"/>
      <c r="F37" s="47"/>
      <c r="G37" s="53" t="e">
        <f t="shared" si="3"/>
        <v>#DIV/0!</v>
      </c>
      <c r="H37" s="48" t="e">
        <f t="shared" si="4"/>
        <v>#DIV/0!</v>
      </c>
    </row>
    <row r="38" spans="1:8" ht="51" hidden="1">
      <c r="A38" s="9" t="s">
        <v>151</v>
      </c>
      <c r="B38" s="47"/>
      <c r="C38" s="47"/>
      <c r="D38" s="47"/>
      <c r="E38" s="47"/>
      <c r="F38" s="47"/>
      <c r="G38" s="53" t="e">
        <f t="shared" si="3"/>
        <v>#DIV/0!</v>
      </c>
      <c r="H38" s="48" t="e">
        <f t="shared" si="4"/>
        <v>#DIV/0!</v>
      </c>
    </row>
    <row r="39" spans="1:8" ht="51">
      <c r="A39" s="9" t="s">
        <v>86</v>
      </c>
      <c r="B39" s="47">
        <v>50.2</v>
      </c>
      <c r="C39" s="47"/>
      <c r="D39" s="47">
        <v>50.2</v>
      </c>
      <c r="E39" s="47"/>
      <c r="F39" s="47"/>
      <c r="G39" s="53">
        <f t="shared" si="3"/>
        <v>100</v>
      </c>
      <c r="H39" s="48" t="e">
        <f t="shared" si="4"/>
        <v>#DIV/0!</v>
      </c>
    </row>
    <row r="40" spans="1:8" ht="76.5">
      <c r="A40" s="9" t="s">
        <v>339</v>
      </c>
      <c r="B40" s="47"/>
      <c r="C40" s="47"/>
      <c r="D40" s="47"/>
      <c r="E40" s="47"/>
      <c r="F40" s="47"/>
      <c r="G40" s="53" t="e">
        <f t="shared" si="3"/>
        <v>#DIV/0!</v>
      </c>
      <c r="H40" s="48" t="e">
        <f t="shared" si="4"/>
        <v>#DIV/0!</v>
      </c>
    </row>
    <row r="41" spans="1:8" ht="25.5">
      <c r="A41" s="9" t="s">
        <v>342</v>
      </c>
      <c r="B41" s="47"/>
      <c r="C41" s="47"/>
      <c r="D41" s="47"/>
      <c r="E41" s="47"/>
      <c r="F41" s="47"/>
      <c r="G41" s="53" t="e">
        <f t="shared" si="3"/>
        <v>#DIV/0!</v>
      </c>
      <c r="H41" s="48" t="e">
        <f t="shared" si="4"/>
        <v>#DIV/0!</v>
      </c>
    </row>
    <row r="42" spans="1:8" ht="15">
      <c r="A42" s="11" t="s">
        <v>213</v>
      </c>
      <c r="B42" s="49">
        <f>SUM(B34:B41)</f>
        <v>1622.3999999999999</v>
      </c>
      <c r="C42" s="49">
        <f>SUM(C34:C40)</f>
        <v>0</v>
      </c>
      <c r="D42" s="49">
        <f>SUM(D34:D41)</f>
        <v>1622.3999999999999</v>
      </c>
      <c r="E42" s="49">
        <f>SUM(E34:E40)</f>
        <v>0</v>
      </c>
      <c r="F42" s="49"/>
      <c r="G42" s="73">
        <f>D42/B42*100</f>
        <v>100</v>
      </c>
      <c r="H42" s="52" t="e">
        <f>D42/C42*100</f>
        <v>#DIV/0!</v>
      </c>
    </row>
    <row r="43" spans="1:8" ht="15">
      <c r="A43" s="11" t="s">
        <v>214</v>
      </c>
      <c r="B43" s="49">
        <f>B33+B42</f>
        <v>2251.6</v>
      </c>
      <c r="C43" s="49">
        <f>C33+C42</f>
        <v>0</v>
      </c>
      <c r="D43" s="49">
        <f>D33+D42</f>
        <v>2360.044</v>
      </c>
      <c r="E43" s="49">
        <f>E33+E42</f>
        <v>232</v>
      </c>
      <c r="F43" s="49"/>
      <c r="G43" s="73">
        <f>D43/B43*100</f>
        <v>104.81630840291348</v>
      </c>
      <c r="H43" s="52" t="e">
        <f>D43/C43*100</f>
        <v>#DIV/0!</v>
      </c>
    </row>
    <row r="44" spans="2:8" ht="12.75">
      <c r="B44" s="7"/>
      <c r="C44" s="7"/>
      <c r="D44" s="79"/>
      <c r="E44" s="7"/>
      <c r="F44" s="7"/>
      <c r="G44" s="7"/>
      <c r="H44" s="2"/>
    </row>
    <row r="45" spans="2:8" ht="12.75">
      <c r="B45" s="2"/>
      <c r="C45" s="2"/>
      <c r="D45" s="2"/>
      <c r="E45" s="2"/>
      <c r="F45" s="2"/>
      <c r="G45" s="2"/>
      <c r="H45" s="2"/>
    </row>
    <row r="47" s="44" customFormat="1" ht="14.25">
      <c r="A47" s="43"/>
    </row>
    <row r="48" s="44" customFormat="1" ht="14.25">
      <c r="A48" s="43" t="s">
        <v>340</v>
      </c>
    </row>
    <row r="49" ht="12.75">
      <c r="A49" s="2" t="s">
        <v>55</v>
      </c>
    </row>
    <row r="50" ht="12.75">
      <c r="A50" s="2"/>
    </row>
    <row r="51" s="46" customFormat="1" ht="12">
      <c r="A51" s="45" t="s">
        <v>131</v>
      </c>
    </row>
  </sheetData>
  <sheetProtection/>
  <mergeCells count="11"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</mergeCells>
  <printOptions horizontalCentered="1"/>
  <pageMargins left="0.5905511811023623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Raifo12</dc:creator>
  <cp:keywords/>
  <dc:description/>
  <cp:lastModifiedBy>Budget</cp:lastModifiedBy>
  <cp:lastPrinted>2015-01-16T07:53:15Z</cp:lastPrinted>
  <dcterms:created xsi:type="dcterms:W3CDTF">2007-10-11T05:28:36Z</dcterms:created>
  <dcterms:modified xsi:type="dcterms:W3CDTF">2015-01-19T14:53:36Z</dcterms:modified>
  <cp:category/>
  <cp:version/>
  <cp:contentType/>
  <cp:contentStatus/>
</cp:coreProperties>
</file>